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2"/>
  </bookViews>
  <sheets>
    <sheet name="elenco tipologie arredi" sheetId="1" r:id="rId1"/>
    <sheet name="quantificazione arredi" sheetId="2" r:id="rId2"/>
    <sheet name="Foglio4" sheetId="3" r:id="rId3"/>
  </sheets>
  <definedNames/>
  <calcPr fullCalcOnLoad="1"/>
</workbook>
</file>

<file path=xl/sharedStrings.xml><?xml version="1.0" encoding="utf-8"?>
<sst xmlns="http://schemas.openxmlformats.org/spreadsheetml/2006/main" count="698" uniqueCount="320">
  <si>
    <t>ASM= ARREDO SU MISURA</t>
  </si>
  <si>
    <t>CI=CORPO ILLUMINANTE</t>
  </si>
  <si>
    <t>UBICAZIONE  E QUANTITA’</t>
  </si>
  <si>
    <t>CODICE ARREDO</t>
  </si>
  <si>
    <t>DESCRIZIONE</t>
  </si>
  <si>
    <t>quantità totali</t>
  </si>
  <si>
    <t>totale al netto dell’iva</t>
  </si>
  <si>
    <t>iva</t>
  </si>
  <si>
    <t>totale lordo</t>
  </si>
  <si>
    <t xml:space="preserve">Lordi parziali </t>
  </si>
  <si>
    <t>ASM</t>
  </si>
  <si>
    <t>PG 01 – PG 02</t>
  </si>
  <si>
    <t>Fornitura, montaggio, posa ed ancoraggio di pannelli realizzati per ospitare grafica-comunicazione ad altezza indicativa 200cm da ancorare a muratura esistente, a mitigazione presenza vano montacarichi e accesso ad ala settentrionale</t>
  </si>
  <si>
    <t>0.01B (5)</t>
  </si>
  <si>
    <t>PG 03</t>
  </si>
  <si>
    <t>Fornitura, montaggio, posa ed ancoraggio di elementi in plexiglass da ubicare in testata moduli espositori libri della zona novità editoriali, ancoraggio a bandiera mediante profilo metallico con tasselli a scomparsa, dimensione indicativa tesa a schermare interamente lateralmente la profondità dei moduli espositori, indicativamente 35-20 cm x H 200 cm, sagoma trapezoidale a seguire il profilo laterale dei ripiani espositivi ES02 a cui dovranno essere ubicati in testata, e caratterizzati da elementi grafici adesivi</t>
  </si>
  <si>
    <t>0.01B (1)</t>
  </si>
  <si>
    <t>D 01</t>
  </si>
  <si>
    <t>Fornitura, montaggio, posa ed ancoraggio di desk accoglienza, design, dimensioni, finiture come da riferimento layout tecnico indicativo, contestualizzato con elementi di arredo presenti nell’ala di ubicazione e contesto cromatico materico architettonico</t>
  </si>
  <si>
    <t>A</t>
  </si>
  <si>
    <t>su disegno specifico, con retrostanti scaffalature chiuse dotate di ante scorrevoli</t>
  </si>
  <si>
    <t>0.01C (1)</t>
  </si>
  <si>
    <t>D 02</t>
  </si>
  <si>
    <t>Fornitura, montaggio, posa ed ancoraggio di desk accoglienza, design, dimensioni, finiture come da riferimento layout tecnico indicativo, contestualizzato con elementi di arredo presenti nell’ala di ubicazione e contesto cromatico materico architettonico: desk postazione consultazione emilib idoneo ad ospitare 3 postazioni per schermi e tastiere pc cadauna, da realizzare su misura, integrato con corrimano esistente completo di piano di Appoggio ad altezza 72 cm ed elemento schienale pc, dimensioni come da riferimento tavole tecniche allegate, contestualizzato con elementi di arredo presenti nell’ala di ubicazione e contesto cromatico materico architettonico</t>
  </si>
  <si>
    <t>0.02B (1)</t>
  </si>
  <si>
    <t>D 03</t>
  </si>
  <si>
    <t>Fornitura, montaggio, posa ed ancoraggio di desk centrale accoglienza caratterizzato da postazione per seduta, piano di appoggio centrale ed elementi scaffalatura a giorno laterali adeguate ad ospitare 10 unità quotidiani, dimensioni indicative 40 x 240 cm x H 72 cm, design, dimensioni, finiture a scelta committenza, contestualizzate con elementi di arredo presenti nell’ala di ubicazione e caratteristiche cromatiche da individuare nelle palette colori delle superfici storiche rinvenute</t>
  </si>
  <si>
    <t>SC D 01</t>
  </si>
  <si>
    <t>Fornitura, montaggio, posa ed ancoraggio di Elemento di arredo retrostante ed integrato al desk D01, completo di moduli contenitore a 5 ripiani dotati ante ASMribili scorrevoli, completo di piano d’appoggio; design, dimensioni, come da riferimento layout tecnico indicativo, contestualizzato con elementi di arredo presenti nell’ala di ubicazione e contesto cromatico materico architettonico, altezza massima indicativa H150</t>
  </si>
  <si>
    <t>SC D 02</t>
  </si>
  <si>
    <t>Fornitura, montaggio, posa ed ancoraggio di Elemento di arredo retrostante ed integrato al desk D02, contenitore espositivo caratterizzato da moduli dotati ante ASMribili scorrevoli o a battente, dotate di chiusura con serratura, da realizzare su misura considerando la necessità di mascheramento ed accessibilità per manutenzione di quadro elettrico e cavedi tecnici esistenti, dimensioni indicative altezza 200 cm, profondità 60 cm, larghezza totale 480 cm; design, dimensioni, come da riferimento layout tecnico indicativo, contestualizzato con elementi di arredo presenti nell’ala di ubicazione e contesto cromatico materico architettonico</t>
  </si>
  <si>
    <t>su disegno specifico che valuta necessità di esposizione</t>
  </si>
  <si>
    <t>PC 01</t>
  </si>
  <si>
    <t>Fornitura, montaggio, posa ed ancoraggio di  postazioni consultazione catalogo digitale  caratterizzato da ripiano a mensola ed elemento retrostante verticale schermo pc identificativo delle postazioni consultazione catalogo; adeguato ad ospitare tre postazioni consultazione di cui due in piedi ed una con altezza piano per consultazione catalogo portatori di disabilità; comprensivo di staffe autoportanti da ancorare a parete; design integrato al desk D01, ed allo scaffale SC D 01 come da riferimento layout tecnico indicativo, contestualizzato con elementi di arredo presenti nell’ala di ubicazione e contesto cromatico materico architettonico</t>
  </si>
  <si>
    <t>2 con piano di appoggio alto ed 1 per portatore di disabilità</t>
  </si>
  <si>
    <t>0.06C (1)</t>
  </si>
  <si>
    <t>PC 02</t>
  </si>
  <si>
    <t>Fornitura, montaggio, posa ed ancoraggio di postazioni consultazione catalogo digitale  caratterizzato da ripiano a mensola ed elemento verticale retrostante  schermo pc, identificativo delle postazioni consultazione catalogo; adeguato ad ospitare due postazioni consultazione da seduta; caratterizzato da 2 vani contenitore accessori pc, comprensivo di staffe autoportanti da ancorare a parete; design e dimensioni come da riferimento layout tecnico indicativo, contestualizzato con elementi di arredo presenti nell’ala di ubicazione e contesto cromatico materico architettonico</t>
  </si>
  <si>
    <t>0.06A (1)</t>
  </si>
  <si>
    <t>PC 03</t>
  </si>
  <si>
    <t>Fornitura, montaggio, posa ed ancoraggio di postazioni consultazione catalogo digitale  caratterizzato da ripiano a mensola ed elemento verticale  retrostante schermo pc identificativo delle postazioni consultazione catalogo; adeguato ad ospitare una postazione consultazione da seduta; caratterizzato da vano contenitore accessori pc, comprensivo di staffe autoportanti da ancorare a parete; design e dimensioni come da riferimento layout tecnico indicativo, contestualizzato con elementi di arredo presenti nell’ala di ubicazione e contesto cromatico materico architettonico</t>
  </si>
  <si>
    <t>1.03 (1)</t>
  </si>
  <si>
    <t>PC 04</t>
  </si>
  <si>
    <t>Fornitura, montaggio, posa ed ancoraggio di  piano d’Appoggio attrezzato per postazioni consultazione catalogo realizzato su misura (circa 550 x50)  cm, h 72 cm circa a perimetrazione lato settentrionale della sala, comprensivo di staffe autoportanti da ancorare a parete e ispessimento al fine di inglobare varco murario verso sala 1.05. caratterizzato da 2 vani contenitore accessori pc; pannello identificativo delle postazioni consultazione catalogo; design e dimensioni come da riferimento layout tecnico indicativo, contestualizzato con elementi di arredo presenti nell’ala di ubicazione e contesto cromatico materico architettonico</t>
  </si>
  <si>
    <t>1.09 (1)</t>
  </si>
  <si>
    <t>PC 05</t>
  </si>
  <si>
    <t xml:space="preserve">Fornitura, montaggio posa ed ancoraggio di  pannello verticale identificativo delle postazioni consultazione catalogo da integrare con tavolo studio  </t>
  </si>
  <si>
    <t>EA 01</t>
  </si>
  <si>
    <t>Fornitura, montaggio posa ed ancoraggio di  elementi aerei per identificazione-comunicazione zona desk</t>
  </si>
  <si>
    <t>0.01B (7)</t>
  </si>
  <si>
    <t>ES 01</t>
  </si>
  <si>
    <t xml:space="preserve">Fornitura, montaggio posa ed ancoraggio di  elementi espositivi per brochure eventi, barre in metallo e plexiglass da ancorare a muro, dimensioni indicative L200 cm, sp 5 cm caratteristiche morfologiche  tipo front FR3,Karl andersson and soner o equivalente,  finiture e cromie a scelta della committenza contestualizzate con elementi di arredo presenti nell’ala di ubicazione e contesto cromatico materico architettonico </t>
  </si>
  <si>
    <t>dimensioni circa 300  x 150 cm</t>
  </si>
  <si>
    <t>0.01B (14)</t>
  </si>
  <si>
    <t>ES 02</t>
  </si>
  <si>
    <t>Fornitura, montaggio posa ed ancoraggio di  moduli espositori libri ‘zona novità editoriali’ costituiti da elementi in metallo sagomato verniciato colorazione a scelta della committenza, 4 ripiani inclinati a profondità variabile progressiva da ancorare a parete, tipo flatliner wall , derlot editions o equivalente, di larghezza variabile tra 90-100cm; design e finiture contestualizzate con elementi di arredo presenti nell’ala di ubicazione e contesto cromatico materico architettonico</t>
  </si>
  <si>
    <t>Altezza 210 cm coordinate con materiali desk</t>
  </si>
  <si>
    <t>gli arredi attuali hanno elementi in legno privi di certificazione e ripiani in metallo</t>
  </si>
  <si>
    <t>0.05 (3)</t>
  </si>
  <si>
    <t>ES 03</t>
  </si>
  <si>
    <t>Fornitura, montaggio posa ed ancoraggio di  elementi espositivi per brochure eventi o libri caratterizzati da barre in metallo e plexiglass da ancorare a muro, dimensioni indicative L70, sp 5 cm tipo front FR3,Karl andersson and soner o equivalente;  finiture e cromie a scelta della committenza; design e finiture contestualizzate con elementi di arredo presenti nell’ala di ubicazione e contesto cromatico materico architettonico</t>
  </si>
  <si>
    <t>ES 04</t>
  </si>
  <si>
    <t>Fornitura, montaggio posa ed ancoraggio di  composizione espositiva costituita da 5 moduli indipendenti collegati caratterizzati da spazio esposizione novità e spazio archivio incavo, colorazioni a scelta della committenza, caratteristiche morfologiche dimensionali e prestazionali tipo  moduli wall box espositori riviste, idm o equivalente</t>
  </si>
  <si>
    <t>0.02 (3)</t>
  </si>
  <si>
    <t>A 01</t>
  </si>
  <si>
    <t>Fornitura, montaggio posa ed ancoraggio di  Appendiabiti a stelo, design contemporaneo, materiali e cromie a scelta della committenza e coerenti con il contesto restaurato della Loggia Ferraroni e degli arredi attigui, tipo Game of Trust, Miniforms o equivalente.</t>
  </si>
  <si>
    <t>0.05(1); 0.06(3);1.01(2); 1.02(3); 1.03(1); 1.04B(1); 1.05(1); 1.09(3)</t>
  </si>
  <si>
    <t>A 02</t>
  </si>
  <si>
    <t>Fornitura, montaggio posa ed ancoraggio di  Appendiabiti a stelo monomaterico, caratteristiche cromatiche a scelta della committenza e coerenti con il contesto architettonico e degli arredi, tipo Flag 5145, pedrali o equivalente</t>
  </si>
  <si>
    <t>0.02A(4);0.02C(4)</t>
  </si>
  <si>
    <t>TA 01</t>
  </si>
  <si>
    <t xml:space="preserve">Fornitura, montaggio posa di tavolo forma circolare, diametro 90-100 cm, h72cm, dotato di ripiano in stratificato o laminato bordo rastremato a 45 gradi, antiurto e 4 gambe a cavalletto in tubo 80x40 mm, di acciaio verniciato con polvere epossipoliestere o in rovere,   conforme alla normativa di stabilità EN 1730:2012, par. 7.2 – 3° livello EN 15372:2008, materiali e cromie a scelta della committenza, contestualizzate con elementi di arredo presenti nell’ala di ubicazione e da individuare nelle palette colori delle superfici storiche rinvenute, tipo modello arkitable ark 5, pedrali o equivalente </t>
  </si>
  <si>
    <t>0.02B(2)</t>
  </si>
  <si>
    <t>TA 02</t>
  </si>
  <si>
    <t>Fornitura, montaggio posa di tavolo rettangolare per postazioni studio di dimensione indicativa di 100 x 160-180 cm x H72,  dotato di ripiano in stratificato o laminato bordo rastremato a 45 gradi, antiurto  dotato di tasca in metallo collegata a canalina per cavi di alimentazione centrale o laterale per corpi illuminanti o elettricità, e gambe a in tubo 80x40 mm, di acciaio verniciato con polvere epossipoliestere o in rovere,   conforme alla normativa europea di stabilità, completo di binario corpo illuminante per consultazione e lettura su piano d’appoggio; materiali e cromie a scelta della committenza, contestualizzate con elementi di arredo presenti nell’ala di ubicazione e da individuare nelle palette colori delle superfici storiche rinvenute</t>
  </si>
  <si>
    <t>0.02B(2); 0.04(2);0.06C(1);  0.06B(2);1.01C(1); 1.02(2); 1.04A(1); 1.09(1)</t>
  </si>
  <si>
    <t>TA 03</t>
  </si>
  <si>
    <t>Fornitura, montaggio posa tavolino H 500mm forma ovoidale o rotonda, Base in ghisa sabbiata verniciata con angoli raggiati e colonna in acciaio verniciato. Piedini regolabili; dimensioni indicative diametro massimo 60 cm, materiali e cromie a scelta della committenza, contestualizzate con elementi di arredo presenti nell’ala di ubicazione e da individuare nelle palette colori delle superfici storiche rinvenute,  tipo modello stylus 5403, pedrali o equivalente</t>
  </si>
  <si>
    <t xml:space="preserve">0.05(1); 1.03(1); </t>
  </si>
  <si>
    <t>TA 04</t>
  </si>
  <si>
    <t>Fornitura, montaggio posa tavolo forma ovoidale per lavoro individuale e di gruppo realizzato in unico elemento o  composto da due moduli affiancabili a scelta della committenza, piano di lavoro caratterizzato da materiale antiriflesso, antigraffio e lavabile, dotato di tasca in metallo collegata a canalina per cavi di alimentazione centrale per alimentazione corpi illuminanti, gambe realizzate in tubo di acciaio inox satinato o verniciato a polveri epossidiche, tappi con piedini livellatori; materiali e cromie a scelta della committenza, contestualizzate con elementi di arredo presenti nell’ala di ubicazione e da individuare nelle palette colori delle superfici storiche rinvenute; riferimenti dimensionali presenti nel layout tecnico indicativo, idoneo ad ospitare 6 postazioni studio, dotato di accessori su piano d’Appoggio per alimentazione elettrica</t>
  </si>
  <si>
    <t>1.04B(6); 1.09A(8); 1.09B (8)</t>
  </si>
  <si>
    <t>TA 05</t>
  </si>
  <si>
    <t>Fornitura, montaggio posa tavolo rettangolare dimensioni indicative 80x160x72,5H, piano realizzato in conglomerato ligneo sp 30mm, rivestito melaminico antiriflesso, antigraffio e lavabile bordato sui 4 lati in abs antiurto in tinta sp 2mm dotato di tasca in metallo collegata a canalina per cavi di alimentazione centrale o laterale per corpi illuminanti o punti alimentazione elettrica, gambe realizzate in tubo di acciaio 40 x 40 mm sp 1,5mm collegate tra di loro da travi in tubo di acciaio 60x30mm sp 1mm, il tutto verniciato a polveri epossidiche. Le gambe nella parte inferiore sono dotate di tappi con piedini livellatori e nella parte superiore presentano dei distanziali h12mm in abs che tengono sollevati piani, completo di canala alimentazione; materiali e cromie a scelta della committenza, contestualizzate con elementi di arredo presenti nell’ala di ubicazione e da individuare nelle palette colori delle superfici storiche rinvenute</t>
  </si>
  <si>
    <t>TA 06</t>
  </si>
  <si>
    <t>Fornitura, montaggio posa tavolo con base centrale in ghisa sabbiata verniciata con angoli raggiati e colonna in acciaio verniciato. Piedini Regolabili, forma circolare o quadrata stondata dimensioni diametro indicativo 1000 mm, finiture e cromie a scelta della committenza, contestualizzate con elementi di arredo presenti nell’ala di ubicazione e da individuare nelle palette colori delle superfici storiche rinvenute; tipo modello stylus pedrali o equivalente, colorazione a scelta della committenza</t>
  </si>
  <si>
    <t>1.09B(2)</t>
  </si>
  <si>
    <t>TA 07</t>
  </si>
  <si>
    <t xml:space="preserve">Fornitura, montaggio posa tavolo studio su misura realizzato da struttura portante in metallo ancorata a parapetto esistente h110cm, tamponamento in lamiera microforata a mascheramento parapetto in metallo esistente, piano di appoggio realizzato in materiale trasparente colorato, antigraffio, lavabile, bordi stondati, bordato con materiale antiurto, dimensionamento di massima nel layout tecnico indicativo; finiture e cromie a scelta della committenza, contestualizzate con elementi di arredo presenti nell’ala di ubicazione e da individuare nelle palette colori delle superfici storiche rinvenute </t>
  </si>
  <si>
    <t>TA 08</t>
  </si>
  <si>
    <t xml:space="preserve">Fornitura, montaggio posa tavolo studio su misura realizzato da struttura portante in metallo ancorata a parapetto esistente h110cm, tamponamento in lamiera microforata a mascheramento parapetto in metallo esistente, piano di Appoggio realizzato in materiale trasparente colorato, antigraffio, lavabile, bordi stondati, bordato con materiale antiurto, finiture e cromie a scelta della committenza, contestualizzate con elementi di arredo presenti nell’ala di ubicazione e da individuare nelle palette colori delle superfici storiche rinvenute, dimensionamento di massima nel layout tecnico indicativo </t>
  </si>
  <si>
    <t>0.01B(1); 0.09 (3)</t>
  </si>
  <si>
    <t>SE 01</t>
  </si>
  <si>
    <t>Fornitura, montaggio posa di sedute personale zona prestito libri, caratteristiche tecniche, prestazionali e materiche tipo modello full optional posture fit tipo aeron remastered stool, herman miller o equivalente, finiture e cromie a scelta della committenza e contestualizzate con elementi di arredo presenti nell’ala di ubicazione e da individuare nelle palette colori delle superfici storiche rinvenute</t>
  </si>
  <si>
    <t>SE02</t>
  </si>
  <si>
    <t>Fornitura, montaggio, posa di  struttura ad isola caratterizzabile da sedute e piani di appoggio novità editoriali realizzati con 5 moduli indipendenti caratterizzati da spazio esposizione novità e spazio archivio incavo, colorazioni a scelta della committenza  e contestualizzate con elementi di arredo presenti nell’ala di ubicazione e da individuare nelle palette colori delle superfici storiche rinvenute; caratteristiche tecniche, prestazionali e materiche tipo  moduli wall box espositori riviste, idm o equivalente</t>
  </si>
  <si>
    <t>1.09B(14)</t>
  </si>
  <si>
    <t>SE 03</t>
  </si>
  <si>
    <t xml:space="preserve">Fornitura, montaggio posa di seduta postazione per tavolo altezza superiore o uguale a 110 cm, scocca in polipropilene, gambe a slitta in tondino d’acciaio o scocca imbottita ecopelle,e poggiapiedi in pressofusione di alluminio finiture e colorazioni a scelta committenza  e contestualizzate con elementi di arredo presenti nell’ala di ubicazione e da individuare nelle palette colori delle superfici storiche rinvenute; caratteristiche tecniche, prestazionali e materiche tipo modello babila 2747,2748,  pedrali o equivalente </t>
  </si>
  <si>
    <t>su disegno specifico integrato con corrimano in metallo</t>
  </si>
  <si>
    <t>0.01C (3);0.02A(12), 0.02C(12), 0.06A(1)</t>
  </si>
  <si>
    <t>SE 04</t>
  </si>
  <si>
    <t>Fornitura, montaggio posa di  sedia, poltrona per tavolo lettura con braccioli, scocca in tecnopolimero gambe a slitta in tondino d'acciaio, caratteristiche tecniche, prestazionali e materiche tipo modello Babila 2745, pedrali o equivalente, colorazioni e finiture a scelta committenza  e contestualizzate con elementi di arredo presenti nell’ala di ubicazione e da individuare nelle palette colori delle superfici storiche rinvenute</t>
  </si>
  <si>
    <t>0.02A(1)</t>
  </si>
  <si>
    <t>SE 05</t>
  </si>
  <si>
    <t>Fornitura, montaggio posa di salotto con 2 sedute informali poltrona e divanetto con caratteristiche tecniche, dimensionali prestazionali e materiche tipo saruyama islands, moroso o equivalente in espanso schiumato a freddo ignifugo con
struttura interna in acciaio e base in legno, rivestimento lavabile in polyamide-jersey, colorazione a scelta della committenza  e contestualizzate con elementi di arredo presenti nell’ala di ubicazione e da individuare nelle palette colori delle superfici storiche rinvenute</t>
  </si>
  <si>
    <t xml:space="preserve">0.02A(1), 0.02C(1), </t>
  </si>
  <si>
    <t>SE 06</t>
  </si>
  <si>
    <t>Fornitura, montaggio posa di seduta informale, pouf  per salotto, privo di schienale con caratteristiche tecniche, dimensionali prestazionali e materiche tipo tipo saruyama islands, moroso o equivalente, pouf medio in espanso schiumato a freddo ignifugo con struttura interna in acciaio e base in legno, rivestimento lavabile in polyamide-jersey, colorazione a scelta della committenza e contestualizzate con elementi di arredo presenti nell’ala di ubicazione e da individuare nelle palette colori delle superfici storiche rinvenute</t>
  </si>
  <si>
    <t>0.02B(9);1.01(6); 1.03(8); 1.04B(24); 1.05(1); 1.09B(30)1.09A(32)</t>
  </si>
  <si>
    <t>SE 07</t>
  </si>
  <si>
    <t>Fornitura, montaggio posa di  sedia con scocca in tecnopolimero con  modanatura nella parte posteriore dello schienale. Gambe a slitta in tubo d'acciaio; caratteristiche tecniche, prestazionali e materiche tipo modello babila 2740, pedrali o equivalente, finiture e colorazioni a scelta committenza  e contestualizzate con elementi di arredo presenti nell’ala di ubicazione e da individuare nelle palette colori delle superfici storiche rinvenute</t>
  </si>
  <si>
    <t>0.02B(4)</t>
  </si>
  <si>
    <t>SE 08</t>
  </si>
  <si>
    <t>Fornitura, montaggio posa di  poltroncina informale, seduta lounge imbottita dall’aspetto scultoreo e monolitico, struttura con inserto in polimero rigido imbottito con poliuretano espanso ignifugo rivestito in tessuto o ecopelle ignifugo e lavabile, dim. indicative L800x P770 x H 800 mm seduta 400 mm, finiture e cromie a scelta della committenza  e contestualizzate con elementi di arredo presenti nell’ala di ubicazione e da individuare nelle palette colori delle superfici storiche rinvenute, caratteristiche tecniche, dimensionali prestazionali e materiche tipo LOG366</t>
  </si>
  <si>
    <t>0.02C(1)</t>
  </si>
  <si>
    <t>SE 09</t>
  </si>
  <si>
    <t>Fornitura, montaggio posa di salotto con divano a sedute informali con caratteristiche tecniche, dimensionali prestazionali e materiche tipo saruyama islands, moroso o equivalente in espanso schiumato a freddo ignifugo con struttura interna in acciaio e base in legno, rivestimento lavabile in polyamide-jersey, colorazione a scelta della committenza  e contestualizzate con elementi di arredo presenti nell’ala di ubicazione e da individuare nelle palette colori delle superfici storiche rinvenute</t>
  </si>
  <si>
    <t>SE 10</t>
  </si>
  <si>
    <t>Fornitura, montaggio posa di dormeuse monoblocco in polietilene o rivestimento ignifugo, dimensioni indicative l. 74 p. 157 h. 78,5; seduta h. 40; bracciolo h. 65 con caratteristiche tecniche, dimensionali prestazionali e materiche tipo tokyo pop, driade o equivalente;  colorazione a scelta della committenza  e contestualizzate con elementi di arredo presenti nell’ala di ubicazione e da individuare nelle palette colori delle superfici storiche rinvenute</t>
  </si>
  <si>
    <t>0.04 A,B(5); 0.06B(4), 0.06A(2);1.01C(2); 1.02(4), 1.04(2); 1.09B(2)</t>
  </si>
  <si>
    <t>SE 11</t>
  </si>
  <si>
    <t xml:space="preserve">Fornitura, montaggio posa di poltroncina informale, caratterizzata da scocca imbottita, schienale inclinato, telaio a slitta in tondino d’acciaio Ø12mm,braccioli, rivestimento in tessuto o ecopelle ignifugo e lavabile; finiture e cromie a scelta della committenza e contestualizzate con elementi di arredo presenti nell’ala di ubicazione e da individuare nelle palette colori delle superfici storiche rinvenute; caratteristiche tecniche, prestazionali e materiche tipo babila 2749,pedrali o equivalente </t>
  </si>
  <si>
    <t>0.04 A,B (2)</t>
  </si>
  <si>
    <t>SE 12</t>
  </si>
  <si>
    <t>Fornitura, montaggio posa di SEDUTA PER MULTIMEDIA
Dimensioni indicative L.970 x P.540 x H.205/225 cm, seduta H.30/39 cm;
Struttura in truciolare rivestito in laminato
plastico con cuscino ignifugo rivestito in tessuto o ecopelle da ubicare all’interno dell’imbotte di varco porta esistente, colorazioni a scelta della committenza e contestualizzate con elementi di arredo presenti nell’ala di ubicazione e da individuare nelle palette colori delle superfici storiche rinvenute; caratteristiche tecniche, prestazionali e materiche tipo modello cocoon harmonie project o equivalente.</t>
  </si>
  <si>
    <t>0.05(1),0.06C(3)</t>
  </si>
  <si>
    <t>SE 13</t>
  </si>
  <si>
    <t xml:space="preserve">Fornitura, montaggio posa di SEDUTA INFORMALE SACCO Dim: 100 x H.130 cm Pouf a sacco con imbottitura in microsfere di polistirene, fodera in tela Dralon, 100% acrilico di alta qualità (tessuto densa e idrorepellente), lavabile in lavatrice (40°C), sfoderabile impermeabile, antisporco dotata di doppia chiusura zip e velcro, Trattamento ignifugo e anti-macchie,  Classe 1 /IM.  colorazione a scelta della committenza  e contestualizzate con elementi di arredo presenti nell’ala di ubicazione e da individuare nelle palette colori delle superfici storiche rinvenute. Adatto all’uso in interni o in esterni, caratteristiche tecniche, prestazionali e materiche tipo  Jacket, original stonewashed,  fatboy beanbag o equivalente. </t>
  </si>
  <si>
    <t>0.05(6), 0.06C(2)</t>
  </si>
  <si>
    <t>SE 14</t>
  </si>
  <si>
    <t>Fornitura, montaggio posa di sedia in polipropilene  stampato ad iniezione  dimensioni indicative: mm L520 x P450 x H780, h seduta 460, caricata con fibra di vetro con ASMertura che permette il deflusso di acqua piovana, colorazione a scelta della committenza  e contestualizzate con elementi di arredo presenti nell’ala di ubicazione e da individuare nelle palette colori delle superfici storiche rinvenute, caratteristiche tecniche, prestazionali e materiche tipo modello Drop o equivalente</t>
  </si>
  <si>
    <t>0.06C(1)</t>
  </si>
  <si>
    <t>SE15</t>
  </si>
  <si>
    <t>Fornitura, montaggio posa di PANCA IMBOTTITA AD ANELLO
Dim: Ø260 x P.22/37 x H.40 cm
Seduta formata da 4 parti da ¼ di cerchio a
sezione variabile. Parte strutturale interna in
legno stratificato, imbottitura in schiumato
ignifugo ad alta densità e rivestimento in ecopelle ignifuga. Piedi in metallo o legno, finiture e cromie a scelta della committenza,caratteristiche tecniche, prestazionali e materiche tipo modello cinisello, harmonie project o equivalente</t>
  </si>
  <si>
    <t>0.05 (1); 1.07(1)</t>
  </si>
  <si>
    <t>SE16</t>
  </si>
  <si>
    <t>Fornitura, montaggio posa di pouf rotondo dimensioni indicative diametro 80, H cm 40cm, struttura in legno, imbottitura in poliuretano espanso indeformabile ignifugo classe 1IM, rivestito in tessuto ecopelle ignifugo sfoderabile, lavabile, idrorepellente;  colorazione a scelta della committenza  e contestualizzate con elementi di arredo presenti nell’ala di ubicazione e da individuare nelle palette colori delle superfici storiche rinvenute</t>
  </si>
  <si>
    <t xml:space="preserve">0.02B(1); </t>
  </si>
  <si>
    <t>TE 01</t>
  </si>
  <si>
    <t>Fornitura, montaggio posa di torre espositiva girevole adeguata ad ospitare riviste (cASMacità 16 unità riviste), h indicativa 200 cm caratterizzata da unità portariviste con pannello inclinato espositivo, anta basculante e restrostante scomparto archivio arretrati,caratteristiche tecniche, prestazionali e materiche tipo tour robot 1 er, IDM Coupechoux o equivalente;  colorazione a scelta della committenza  e contestualizzate con elementi di arredo presenti nell’ala di ubicazione e da individuare nelle palette colori delle superfici storiche rinvenute</t>
  </si>
  <si>
    <t>0.04 C (1)</t>
  </si>
  <si>
    <t>VE 01</t>
  </si>
  <si>
    <t>Fornitura, montaggio posa di vetrina informale bifrontale su ruote, dimensioni indicative 100 x 53x H150 in struttura metallica attrezzata con tre piani di 5 espositori inclinati per unità libro singola affiancati, metallici, sfalsati e ripiano orizzontale; completa di cornice top e pannelli laterali, finiture e cromie a scelta della committenza  e contestualizzate con elementi di arredo presenti nell’ala di ubicazione e da individuare nelle palette colori delle superfici storiche rinvenute;  tipo modello BK3, IDM o equivalente</t>
  </si>
  <si>
    <t>0.05(1)</t>
  </si>
  <si>
    <t>VE 02</t>
  </si>
  <si>
    <t>Fornitura, montaggio posa e ancoraggio di Vetrine espositive, scaffalatura componibile monofrontale in metallo da ancorare a muro, dimensioni indicative singolo modulo cm 100x28xH210, composta da 2 moduli affiancati (elemento base ed elemento aggiuntivo) di  tipologia coerente con quella esistente sale attigue, finiture e cromie a scelta della committenza  e contestualizzate con elementi di arredo presenti nell’ala di ubicazione e da individuare nelle palette colori delle superfici storiche rinvenute; completa di 4 ripiani inclinati con bordo per esposizione libri per modulo;   completo di cornice top e pannelli di chiusura laterali ed ancoraggio a muro; tipo modular square, gonzaga arredamenti o equivalente</t>
  </si>
  <si>
    <t>0.05 (1)</t>
  </si>
  <si>
    <t>VE 03</t>
  </si>
  <si>
    <t>Fornitura, montaggio posa e ancoraggio di Vetrine espositive, scaffalatura componibile monofrontale in metallo da ancorare a muro, dimensioni indicative singolo modulo cm 100x28xH210, composta da 1 modulo di  tipologia coerente con quella esistente sale attigue, finiture e cromie a scelta della committenza  e contestualizzate con elementi di arredo presenti nell’ala di ubicazione e da individuare nelle palette colori delle superfici storiche rinvenute, completa di 4 ripiani inclinati con bordo per esposizione libri per modulo;   completo di cornice top e pannelli di chiusura laterali ed ancoraggio a muro; tipo modular square, gonzaga arredamenti o equivalente</t>
  </si>
  <si>
    <t xml:space="preserve">0.04 C (1); </t>
  </si>
  <si>
    <t>VE 04</t>
  </si>
  <si>
    <t>Fornitura, montaggio posa e ancoraggio di Vetrine espositive, scaffalatura componibile bifrontale in metallo, dimensioni indicative singolo modulo cm 100x53xH150, composta da 1 modulo di  tipologia coerente con quella esistente sale attigue, finiture e cromie a scelta della committenza  e contestualizzate con elementi di arredo presenti nell’ala di ubicazione e da individuare nelle palette colori delle superfici storiche rinvenute; completa di 4 ripiani inclinati con bordo per esposizione libri per modulo; completo di cornice top e pannelli di chiusura laterali, kit ruote con freno e supporto per fiancata bifronte, colorazioni a scelta della committenza; tipo modular square, gonzaga arredamenti o equivalente</t>
  </si>
  <si>
    <t>1.09B(3)</t>
  </si>
  <si>
    <t>VE 05</t>
  </si>
  <si>
    <t xml:space="preserve">Fornitura, montaggio posa e ancoraggio di vetrina espositiva su misura,realizzato da struttura portante in metallo ancorata a parapetto metallico esistente H110 cm, tamponamento in lamiera microforata a mascheramento interno ed esterno del parapetto in metallo esistente, caratterizzata da 2 ripiani d’appoggio realizzati in materiale metallico colorato, antigraffio, lavabile, colorazione a scelta della committenza  e contestualizzate con elementi di arredo presenti nell’ala di ubicazione e da individuare nelle palette colori delle superfici storiche rinvenute; dimensionamento e caratteristiche di massima presenti nel layout tecnico indicativo </t>
  </si>
  <si>
    <t>0.02(8)</t>
  </si>
  <si>
    <t>SC 01</t>
  </si>
  <si>
    <t xml:space="preserve">Fornitura, montaggio posa e ancoraggio di scaffalatura su disegno specifico (cornice esterna in legno in essenza o laccato di spessore di almeno 4 cm, privo di elementi strutturali intermedi verticali a vista) idoneo ad ospitare 40 unità riviste con retrostante spazio di archivio arretrati a fruizione indipendente; dimensione totale circa 200 cm con h 200 circa e spessore circa 35-40 cm, dotate di componenti metallici individuali porta riviste in metallo con retrostante scomparto archivio e anta ASMribile basculante, componenti ante in plexiglass o metallo, elemento integrato di illuminazione soprastante biemissivo lineare, sistema di ancoraggio antiribaltamento compatibile con prescrizioni contesto tutelato dalla soprintendenza; finiture a scelta committenza;  caratteristiche cromatiche da individuare nelle palette colori delle superfici storiche rinvenute; dimensionamento e caratteristiche di massima presenti nel layout tecnico indicativo </t>
  </si>
  <si>
    <t>su disegno specifico</t>
  </si>
  <si>
    <t>SC 02</t>
  </si>
  <si>
    <t xml:space="preserve">Fornitura, montaggio posa e ancoraggio di scaffalatura fissa monofrontale Appoggiata a parete, con ripiani a giorno idonea ad ospitare 30 unità quotidiani, sistema di ancoraggio antiribaltamento compatibile con prescrizioni contesto tutelato dalla soprintendenza, dimensioni indicative 250 x 30 cm, H100 cm,  caratteristiche materiche, stilistiche e finiture coerenti con scaffalature attigue portariviste a scelta della committenza; caratteristiche cromatiche da individuare nelle palette colori delle superfici storiche rinvenute;  dimensionamento e caratteristiche di massima presenti nel layout tecnico indicativo </t>
  </si>
  <si>
    <t>0.04 A,B (3);</t>
  </si>
  <si>
    <t>SC 03</t>
  </si>
  <si>
    <t>Fornitura, montaggio posa e ancoraggio di Scaffalatura componibile bifrontale in metallo,dimensioni indicative singolo modulo cm 100x53xH 150; composta da 2 moduli bifrontali affiancati (elemento base ed elemento aggiuntivo) di  tipologia coerente con quella esistente sale attigue, finiture e caratteristiche cromatiche a scelta della committenza da individuare nelle palette colori delle superfici storiche rinvenute; completa di 4+4 ripiani con bordo per libri a modulo; completa di: 6 ripiani con bordo per libri per modulo completi di kit accessori, cornice top, pannelli di rivestimento chiusura laterali in metallo a fori quadrati, accessori per l’inclinazione dei piani e 4 espositori in metallo da agganciare al rivestimento per l’esposizione materiale su fianco laterale, zoccolatura ed ancoraggio a muro tipo modular square, gonzaga arredamenti equivalente</t>
  </si>
  <si>
    <t>0.04 A,B(2),1.09(18)</t>
  </si>
  <si>
    <t>SC 04</t>
  </si>
  <si>
    <t>Fornitura, montaggio posa e ancoraggio di Scaffalatura componibile bifrontale in metallo,dimensioni indicative singolo modulo cm 100x53xH 210; composta da 2 moduli bifrontali affiancati (elemento base ed elemento aggiuntivo) di  tipologia coerente con quella esistente sale attigue, finiture e caratteristiche cromatiche a scelta della committenza da individuare nelle palette colori delle superfici storiche rinvenute; completa di: 6+6 ripiani con bordo per libri a modulo completi di kit accessori, cornice top, pannelli di rivestimento chiusura laterale in metallo a copertura totale del fianco fino al suolo, accessori per l’inclinazione dei piani e 4 espositori in metallo da agganciare al rivestimento per l’esposizione materiale su fianco laterale, zoccolatura ed ancoraggio a muro tipo modular square, gonzaga arredamenti o equivalente</t>
  </si>
  <si>
    <t>0.04 A,B(1),0.05(1); 1.02(4); 1.04C (2), 1.11(2)</t>
  </si>
  <si>
    <t>SC 05</t>
  </si>
  <si>
    <t>Fornitura, montaggio posa e ancoraggio di scaffalatura componibile monofrontale in metallo da ancorare a muro, dimensioni indicative singolo modulo cm 100x28xH210, composta da 2 moduli affiancati (elemento base ed elemento aggiuntivo) di  tipologia coerente con quella esistente sale attigue, finiture e  caratteristiche cromatiche a scelta della committenza da individuare nelle palette colori delle superfici storiche rinvenute; completa di 6 ripiani con bordo per libri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</si>
  <si>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0.04 A,B(2); 0.06A(2);1.04B(2)</t>
  </si>
  <si>
    <t>SC 06</t>
  </si>
  <si>
    <t>Fornitura, montaggio posa e ancoraggio di scaffalatura componibile monofrontale in metallo da ancorare a muro, dimensioni indicative singolo modulo cm 100x28xH210, composta da 3 moduli affiancati (elemento base e 2 elementi aggiuntivi) di  tipologia coerente con quella esistente sale attigue, finiture e caratteristiche cromatiche a scelta della committenza da individuare nelle palette colori delle superfici storiche rinvenute; completa di 6 ripiani con bordo per libri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</si>
  <si>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0.04 C(1)</t>
  </si>
  <si>
    <t>SC 07</t>
  </si>
  <si>
    <t>Fornitura, montaggio posa e ancoraggio di scaffalatura componibile monofrontale in metallo da ancorare a muro, dimensioni indicative singolo modulo cm 100x28xH210, composta da 2 moduli affiancati (elemento base e elemento aggiuntivo) di  tipologia coerente con quella esistente sale attigue, finiture e caratteristiche cromatiche a scelta della committenza da individuare nelle palette colori delle superfici storiche rinvenute; completa di 7 ripiani inclinati per cd-dvd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</si>
  <si>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SC 08</t>
  </si>
  <si>
    <t>Fornitura, montaggio posa e ancoraggio di scaffalatura componibile monofrontale in metallo da ancorare a muro, dimensioni indicative singolo modulo cm 100x28xH210, composta da 6 moduli affiancati (elemento base e 5 elementi aggiuntivi) di  tipologia coerente con quella esistente sale attigue, finiture  caratteristiche cromatiche a scelta della committenza da individuare nelle palette colori delle superfici storiche rinvenute; completa di 7 ripiani inclinati per cd-dvd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</si>
  <si>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0.04 C(3)</t>
  </si>
  <si>
    <t>SC 09</t>
  </si>
  <si>
    <t>Fornitura, montaggio posa e ancoraggio di Scaffalatura componibile bifrontale in metallo,dimensioni indicative singolo modulo cm 100x53xH 150; composta da 2 moduli bifrontali affiancati (elemento base ed elemento aggiuntivo) di  tipologia coerente con quella esistente sale attigue, finiture e caratteristiche cromatiche a scelta della committenza da individuare nelle palette colori delle superfici storiche rinvenute; completa di 5+5 ripiani inclinati per cd-dvd a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</si>
  <si>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0.04 C(2)</t>
  </si>
  <si>
    <t>SC 10</t>
  </si>
  <si>
    <t>Fornitura, montaggio posa e ancoraggio di Scaffalatura componibile bifrontale in metallo,dimensioni indicative singolo modulo cm 100x53xH 210; composta da 2 moduli bifrontali affiancati (elemento base ed elemento aggiuntivo) di  tipologia coerente con quella esistente sale attigue, finiture e caratteristiche cromatiche a scelta della committenza da individuare nelle palette colori delle superfici storiche rinvenute; completa di 7+7 ripiani inclinati per cd-dvd a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</si>
  <si>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1.01(2)</t>
  </si>
  <si>
    <t>SC 11</t>
  </si>
  <si>
    <t>Fornitura, montaggio posa e ancoraggio di scaffalatura componibile monofrontale in metallo da ancorare a muro, dimensioni indicative singolo modulo cm 100x28xH210, composta da 2 moduli affiancati (elemento base ed elemento aggiuntivo) di  tipologia coerente con quella esistente nella sala-ala di ubicazione, finiture  caratteristiche e cromatiche a scelta della committenza da individuare nelle palette colori delle superfici storiche rinvenute; completa di 6 ripiani con bordo per libri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</si>
  <si>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0.05(3)</t>
  </si>
  <si>
    <t>SC 12</t>
  </si>
  <si>
    <t>Fornitura, montaggio posa e ancoraggio di scaffalatura componibile monofrontale in metallo da ancorare a muro, dimensioni indicative singolo modulo cm 100x28xH210, composta da 1 modulo di  tipologia coerente con quella esistente sale attigue, finiture e cromie a scelta della committenza; completa di: 6 ripiani con bordo per libri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</si>
  <si>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SC 13</t>
  </si>
  <si>
    <t>Fornitura, montaggio posa e ancoraggio di scaffalatura componibile monofrontale in metallo da ancorare a muro, dimensioni indicative singolo modulo cm 100x28xH210, composta da 4 moduli affiancati (elemento base e 3 elementi aggiuntivi) di  tipologia coerente con quella esistente sale attigue, finiture  caratteristiche cromatiche a scelta della committenza da individuare nelle palette colori delle superfici storiche rinvenute; completa di: 6 ripiani con bordo per libri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</si>
  <si>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0.06A(1)</t>
  </si>
  <si>
    <t>SC 14</t>
  </si>
  <si>
    <t>Fornitura, montaggio posa di elemento di arredo espositivo autoportante curvilineo bifrontale H 150 cm, dimensione indicativa Lmax370cm  x P60 cm, composto da moduli curvi tipo sistema 5 curved  tecnocoop con elemento divisorio in plexiglass colorato o equivalente</t>
  </si>
  <si>
    <t>1.01(8),1.04A(6); 1.04C(5)</t>
  </si>
  <si>
    <t>SC 15</t>
  </si>
  <si>
    <t>Fornitura, montaggio posa e ancoraggio di scaffalatura componibile monofrontale in metallo da ancorare a muro, dimensioni indicative singolo modulo cm 100x28xH210, composta da 1 modulo (elemento base) di  tipologia coerente con quella esistente nella sala-ala di ubicazione, finiture e caratteristiche cromatiche a scelta della committenza da individuare nelle palette colori delle superfici storiche rinvenute; completa di 6 ripiani con bordo per libri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</si>
  <si>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1.01(8);</t>
  </si>
  <si>
    <t>A SC15</t>
  </si>
  <si>
    <t>Fornitura, montaggio posa e ancoraggio di Pannello di tamponamento top per composizione a penisola moduli di scaffalatura dimensioni indicative cm 70x28; di  tipologia materica coerente con quella esistente nella sala-ala di ubicazione, finiture e caratteristiche cromatiche a scelta della committenza da individuare nelle palette colori delle superfici storiche rinvenute; incluso ancoraggio a parete</t>
  </si>
  <si>
    <t>0.10(1);0.11(1), 1.09C(1)</t>
  </si>
  <si>
    <t>SC 16</t>
  </si>
  <si>
    <t>Fornitura, montaggio posa e ancoraggio di scaffalatura componibile monofrontale in metallo da ancorare a muro, dimensioni indicative singolo modulo cm 100x28xH110, composta da 2 moduli affiancati (elemento base ed elemento aggiuntivo) di  tipologia coerente con quella esistente nella sala-ala di ubicazione, finiture  e caratteristiche cromatiche a scelta della committenza da individuare nelle palette colori delle superfici storiche rinvenute; completa di 3 ripiani con bordo per libri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</si>
  <si>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1.03 (2)</t>
  </si>
  <si>
    <t>SC 17</t>
  </si>
  <si>
    <t>Fornitura, montaggio posa e ancoraggio di scaffalatura vetrina componibile monofrontale in metallo da ancorare a muro, dimensioni indicative singolo modulo cm 100x28xH210, composta da 2 moduli affiancati (elemento base ed elemento aggiuntivo) di  tipologia coerente con quella esistente nella sala-ala di ubicazione, finiture e caratteristiche cromatiche a scelta della committenza da individuare nelle palette colori delle superfici storiche rinvenute; completa di 5 ripiani con bordo per libri per modulo completi di kit accessori da posizionare inclinati,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muro tipo modular square, gonzaga arredamenti o equivalente</t>
  </si>
  <si>
    <t>1.07(1);  1.09C(2)</t>
  </si>
  <si>
    <t>SC 18</t>
  </si>
  <si>
    <t>Fornitura, montaggio posa e ancoraggio di Scaffalatura componibile bifrontale in metallo,dimensioni indicative singolo modulo cm 100x53xH 210; composta da 3 moduli bifrontali affiancati (elemento base ed elemento aggiuntivo) di  tipologia coerente con quella esistente sale attigue, finiture e caratteristiche cromatiche a scelta della committenza da individuare nelle palette colori delle superfici storiche rinvenute; completa di: 6+6 ripiani con bordo per libri a modulo completi di kit accessori, cornice top, pannelli di rivestimento chiusura laterale in metallo a copertura totale del fianco fino al suolo, accessori per l’inclinazione dei piani e 4 espositori in metallo da agganciare al rivestimento per l’esposizione materiale su fianco laterale, zoccolatura ed ancoraggio a muro tipo modular square, gonzaga arredamenti o equivalente</t>
  </si>
  <si>
    <t>1.04A(3);1.04C(5); 1.08(4),</t>
  </si>
  <si>
    <t>A SC18</t>
  </si>
  <si>
    <t>Fornitura, montaggio posa e ancoraggio di Pannello di tamponamento top per composizione a penisola moduli di scaffalatura dimensioni indicative cm 58x28; di  tipologia materica coerente con quella esistente nella sala-ala di ubicazione, finiture e caratteristiche cromatiche a scelta della committenza da individuare nelle palette colori delle superfici storiche rinvenute; incluso ancoraggio a parete</t>
  </si>
  <si>
    <t>1.08 (2); 1.04A(6); 1.04C(8)</t>
  </si>
  <si>
    <t>SC 19</t>
  </si>
  <si>
    <t>Fornitura, montaggio posa e ancoraggio di Scaffalatura componibile bifrontale in metallo,dimensioni indicative singolo modulo cm 100x53xH 210; composta da 1 modulo bifrontale disposto perpendicolarmente  rispetto ad elementi modulo monofrontali a parete a cui va ancorato, di  tipologia coerente con quella esistente nella sala di ubicazione, finiture  e caratteristiche cromatiche a scelta della committenza da individuare nelle palette colori delle superfici storiche rinvenute; completa di: 6+6 ripiani con bordo per libri a modulo completi di kit accessori, cornice top, pannelli di rivestimento chiusura laterale in metallo a copertura totale del fianco fino al suolo, accessori per l’inclinazione dei piani e 4 espositori in metallo da agganciare al rivestimento per l’esposizione materiale su fianco laterale, zoccolatura ed ancoraggio a muro tipo modular square, gonzaga arredamenti o equivalente</t>
  </si>
  <si>
    <t>SC 20</t>
  </si>
  <si>
    <t>Fornitura, montaggio posa e ancoraggio di scaffalatura monofrontale in metallo da collocare in testata a composizione bifrontale, dimensioni indicative singolo modulo cm 53x28xH210, composta da 1 modulo (elemento base) di  tipologia coerente con quella esistente nella sala-ala di ubicazione, finiture e e caratteristiche cromatiche a scelta della committenza da individuare nelle palette colori delle superfici storiche rinvenute; completa di 6 ripiani con bordo per libri per modulo completi di kit accessori, cornice top, pannelli di rivestimento chiusura laterale in metallo a copertura totale del fianco fino al suolo, accessori per l’inclinazione dei piani e 2 espositori in metallo da agganciare al rivestimento per l’esposizione materiale su fianco laterale, zoccolatura ed ancoraggio a moduli attigui, tipo modular square, gonzaga arredamenti o equivalente</t>
  </si>
  <si>
    <t>1.04A (2)</t>
  </si>
  <si>
    <t>SC 21</t>
  </si>
  <si>
    <t>Fornitura, montaggio posa e ancoraggio di Scaffalatura su ruote bifrontale  in metallo,dimensioni indicative singolo modulo cm 100x53xH 110; composta da 1 modulo bifrontale di  tipologia coerente con quella esistente sale attigue, finiture  e caratteristiche cromatiche a scelta della committenza da individuare nelle palette colori delle superfici storiche rinvenute; completa di: 2+2 ripiani inclinati con bordo per libri a modulo completi di kit accessori, cornice top, pannelli di rivestimento chiusura laterale in metallo a copertura totale del fianco fino al suolo, accessori per l’inclinazione dei piani tipo modular square, gonzaga arredamenti o equivalente</t>
  </si>
  <si>
    <t>1.11 (1)</t>
  </si>
  <si>
    <t>SC 22</t>
  </si>
  <si>
    <t>Fornitura, montaggio posa e ancoraggio di scaffalatura componibile monofrontale in metallo da ancorare a muro, dimensioni indicative singolo modulo cm 100x28xH210, composta da 10 moduli affiancati (elemento base e 9 elementi aggiuntivi) di  tipologia coerente con quella esistente nella sala-ala di ubicazione, finiture  e caratteristiche cromatiche a scelta della committenza da individuare nelle palette colori delle superfici storiche rinvenute; completa di 6 ripiani con bordo per libri per modulo completi di kit accessori, cornice top, pannelli di rivestimento chiusura laterale in metallo a copertura totale del fianco fino al suolo, accessori per l’inclinazione dei piani, zoccolatura ed ancoraggio a muro tipo modular square, gonzaga arredamenti o equivalente</t>
  </si>
  <si>
    <t>1.11(1)</t>
  </si>
  <si>
    <t>SC 23</t>
  </si>
  <si>
    <t>Fornitura, montaggio posa e ancoraggio di scaffalatura componibile monofrontale in metallo da ancorare a muro, dimensioni indicative singolo modulo cm 100x28xH210, composta da 8 moduli affiancati (elemento base e 7 elementi aggiuntivi) di  tipologia coerente con quella esistente nella sala-ala di ubicazione, finiture  e caratteristiche cromatiche a scelta della committenza da individuare nelle palette colori delle superfici storiche rinvenute;, completa di 6 ripiani con bordo per libri per modulo completi di kit accessori, cornice top, pannelli di rivestimento chiusura laterale in metallo a copertura totale del fianco fino al suolo, accessori per l’inclinazione dei piani, zoccolatura ed ancoraggio a muro tipo modular square, gonzaga arredamenti o equivalente</t>
  </si>
  <si>
    <t>CI</t>
  </si>
  <si>
    <t>0.02 (2)</t>
  </si>
  <si>
    <t>L 01</t>
  </si>
  <si>
    <t>Fornitura, montaggio posa e ancoraggio di lampada a stelo, piantana luce dimmerabile h 200 per dimensioni, materiali, prestazioni e morfologia tipo twiggy foscarini o equivalente</t>
  </si>
  <si>
    <t xml:space="preserve">PIANO </t>
  </si>
  <si>
    <t>ALA</t>
  </si>
  <si>
    <t>SALA</t>
  </si>
  <si>
    <t>quantità</t>
  </si>
  <si>
    <t xml:space="preserve">lordi parziali </t>
  </si>
  <si>
    <t>lordi arredi su misura</t>
  </si>
  <si>
    <t>PIANO TERRA</t>
  </si>
  <si>
    <t>galleria orientale</t>
  </si>
  <si>
    <t>0.01B</t>
  </si>
  <si>
    <t>Fornitura, montaggio, posa ed ancoraggio di Elemento di arredo retrostante ed integrato al desk D01, completo di moduli contenitore a 5 ripiani dotati ante apribili scorrevoli, completo di piano d’appoggio; design, dimensioni, come da riferimento layout tecnico indicativo, contestualizzato con elementi di arredo presenti nell’ala di ubicazione e contesto cromatico materico architettonico, altezza massima indicativa H150</t>
  </si>
  <si>
    <t>Fornitura, montaggio, posa ed ancoraggio postazioni consultazione catalogo digitale  caratterizzato da ripiano a mensola ed elemento retrostante verticale schermo pc identificativo delle postazioni consultazione catalogo; adeguato ad ospitare tre postazioni consultazione di cui due in piedi ed una con altezza piano per consultazione catalogo portatori di disabilità; comprensivo di staffe autoportanti da ancorare a parete; design integrato al desk D01, ed allo scaffale SC D 01 come da riferimento layout tecnico indicativo, contestualizzato con elementi di arredo presenti nell’ala di ubicazione e contesto cromatico materico architettonico</t>
  </si>
  <si>
    <t>SE 02</t>
  </si>
  <si>
    <t xml:space="preserve">Fornitura, montaggio posa ed ancoraggio di  elementi espositivi per brochure eventi, barre in metallo e plexiglass da ancorare a muro, dimensioni indicative L200, sp 5 cm tipo front FR3,Karl andersson and soner o equivalente,  finiture e cromie a scelta della committenza contestualizzate con elementi di arredo presenti nell’ala di ubicazione e contesto cromatico materico architettonico </t>
  </si>
  <si>
    <t>Fornitura, montaggio posa ed ancoraggio di  moduli espositori libri ‘zona novità editoriali’ costituiti da elementi in metallo sagomato verniciato colorazione a scelta della committenza, 4 ripiani inclinati a profondità variabile progressiva da ancorare a parete, tipo flatliner wall , derlot editions o equivalente di larghezza variabile tra 90-100cm; design e finiture contestualizzate con elementi di arredo presenti nell’ala di ubicazione e contesto cromatico materico architettonico</t>
  </si>
  <si>
    <t>0.01C</t>
  </si>
  <si>
    <t>Fornitura, montaggio, posa ed ancoraggio di desk accoglienza, design, dimensioni, finiture come da riferimento layout tecnico indicativo, contestualizzato con elementi di arredo presenti nell’ala di ubicazione e contesto cromatico materico architettonico: desk postazione consultazione emilib idoneo ad ospitare 3 postazioni per schermi e tastiere pc cadauna, da realizzare su misura, integrato con corrimano esistente completo di piano di appoggio ad altezza 72 cm ed elemento schienale pc, dimensioni come da riferimento tavole tecniche allegate, contestualizzato con elementi di arredo presenti nell’ala di ubicazione e contesto cromatico materico architettonico</t>
  </si>
  <si>
    <t>Fornitura, montaggio, posa ed ancoraggio di Elemento di arredo retrostante ed integrato al desk D02, contenitore espositivo caratterizzato da moduli dotati ante apribili scorrevoli o a battente, dotate di chiusura con serratura, da realizzare su misura considerando la necessità di mascheramento ed accessibilità per manutenzione di quadro elettrico e cavedi tecnici esistenti, dimensioni indicative altezza 200 cm, profondità 60 cm, larghezza totale 480 cm; design, dimensioni, come da riferimento layout tecnico indicativo, contestualizzato con elementi di arredo presenti nell’ala di ubicazione e contesto cromatico materico architettonico</t>
  </si>
  <si>
    <t>loggia Ferraroni</t>
  </si>
  <si>
    <t>0.02</t>
  </si>
  <si>
    <t xml:space="preserve">Fornitura, montaggio posa e ancoraggio di scaffalatura su disegno specifico (cornice esterna in legno in essenza o laccato di spessore di almeno 4 cm, privo di elementi strutturali intermedi verticali a vista) idoneo ad ospitare 40 unità riviste con retrostante spazio di archivio arretrati a fruizione indipendente; dimensione totale circa 200 cm con h 200 circa e spessore circa 35-40 cm, dotate di componenti metallici individuali porta riviste in metallo con retrostante scomparto archivio e anta apribile basculante, componenti ante in plexiglass o metallo, elemento integrato di illuminazione soprastante biemissivo lineare, sistema di ancoraggio antiribaltamento compatibile con prescrizioni contesto tutelato dalla soprintendenza; finiture a scelta committenza;  caratteristiche cromatiche da individuare nelle palette colori delle superfici storiche rinvenute; dimensionamento e caratteristiche di massima presenti nel layout tecnico indicativo </t>
  </si>
  <si>
    <t>Fornitura, montaggio posa ed ancoraggio di  appendiabiti a stelo, design contemporaneo, materiali e cromie a scelta della committenza e coerenti con il contesto restaurato della Loggia Ferraroni e degli arredi attigui, tipo Game of Trust, Miniforms o equivalente.</t>
  </si>
  <si>
    <t>0.02A</t>
  </si>
  <si>
    <t>lampada a stelo, piantana luce dimmerabile h 200 tipo twiggy foscarini</t>
  </si>
  <si>
    <t>0.02B</t>
  </si>
  <si>
    <t xml:space="preserve">Fornitura, montaggio posa e ancoraggio di scaffalatura fissa monofrontale appoggiata a parete, con ripiani a giorno idonea ad ospitare 30 unità quotidiani, sistema di ancoraggio antiribaltamento compatibile con prescrizioni contesto tutelato dalla soprintendenza, dimensioni indicative 250 x 30 cm, H100 cm,  caratteristiche materiche, stilistiche e finiture coerenti con scaffalature attigue portariviste a scelta della committenza; caratteristiche cromatiche da individuare nelle palette colori delle superfici storiche rinvenute;  dimensionamento e caratteristiche di massima presenti nel layout tecnico indicativo </t>
  </si>
  <si>
    <t>Fornitura, montaggio posa di torre espositiva girevole adeguata ad ospitare riviste (capacità 16 unità riviste), h indicativa 200 cm caratterizzata da unità portariviste con pannello inclinato espositivo, anta basculante e restrostante scomparto archivio arretrati,caratteristiche tecniche, prestazionali e materiche tipo tour robot 1 er, IDM Coupechoux o equivalente;  colorazione a scelta della committenza  e contestualizzate con elementi di arredo presenti nell’ala di ubicazione e da individuare nelle palette colori delle superfici storiche rinvenute</t>
  </si>
  <si>
    <t>0.02C</t>
  </si>
  <si>
    <t>lampada a stelo, piantana luce dimmerabile h 200 per dimensioni, materiali, prestazioni e morfologia tipo twiggy foscarini o equivalente</t>
  </si>
  <si>
    <t>0.04 A,B</t>
  </si>
  <si>
    <t>0.04 C</t>
  </si>
  <si>
    <t>0.05</t>
  </si>
  <si>
    <t>Fornitura, montaggio posa ed ancoraggio di  appendiabiti a stelo monomaterico, caratteristiche cromatiche a scelta della committenza e coerenti con il contesto architettonico e degli arredi, tipo Flag 5145, pedrali o equivalente</t>
  </si>
  <si>
    <t>Fornitura, montaggio posa ed ancoraggio di  elementi espositivi per brochure eventi o libri caratterizzati da barre in metallo e plexiglass da ancorare a muro, dimensioni indicative L70, sp 5 cm tipo front FR3,Karl andersson and soner,  finiture e cromie a scelta della committenza; design e finiture contestualizzate con elementi di arredo presenti nell’ala di ubicazione e contesto cromatico materico architettonico</t>
  </si>
  <si>
    <t>Fornitura, montaggio posa tavolo forma ovoidale per lavoro individuale e di gruppo realizzato in unico elemento o  composto da due moduli affiancabili a scelta della committenza, piano di lavoro caratterizzato da materiale antiriflesso, antigraffio e lavabile, dotato di tasca in metallo collegata a canalina per cavi di alimentazione centrale per alimentazione corpi illuminanti, gambe realizzate in tubo di acciaio inox satinato o verniciato a polveri epossidiche, tappi con piedini livellatori; materiali e cromie a scelta della committenza, contestualizzate con elementi di arredo presenti nell’ala di ubicazione e da individuare nelle palette colori delle superfici storiche rinvenute; riferimenti dimensionali presenti nel layout tecnico indicativo, idoneo ad ospitare 6 postazioni studio, dotato di accessori su piano d’appoggio per alimentazione elettrica</t>
  </si>
  <si>
    <t>Fornitura, montaggio posa di sedia in polipropilene  stampato ad iniezione  dimensioni indicative: mm L520 x P450 x H780, h seduta 460, caricata con fibra di vetro con apertura che permette il deflusso di acqua piovana, colorazione a scelta della committenza  e contestualizzate con elementi di arredo presenti nell’ala di ubicazione e da individuare nelle palette colori delle superfici storiche rinvenute, caratteristiche tecniche, prestazionali e materiche tipo modello Drop o equivalente</t>
  </si>
  <si>
    <t>0.06</t>
  </si>
  <si>
    <t>0.06C</t>
  </si>
  <si>
    <t>SE 15</t>
  </si>
  <si>
    <t>Fornitura, montaggio, posa ed ancoraggio di postazioni consultazione catalogo digitale  caratterizzato da ripiano a mensola ed elemento retrostante verticale schermo pc identificativo delle postazioni consultazione catalogo; adeguato ad ospitare due postazioni consultazione da seduta; caratterizzato da 2 vani contenitore accessori pc, comprensivo di staffe autoportanti da ancorare a parete; design e dimensioni come da riferimento layout tecnico indicativo, contestualizzato con elementi di arredo presenti nell’ala di ubicazione e contesto cromatico materico architettonico</t>
  </si>
  <si>
    <t>0.06BC</t>
  </si>
  <si>
    <t>0.06B</t>
  </si>
  <si>
    <t>0.06A</t>
  </si>
  <si>
    <t>0.09</t>
  </si>
  <si>
    <t>0.10</t>
  </si>
  <si>
    <t>0.11</t>
  </si>
  <si>
    <t>1.01</t>
  </si>
  <si>
    <t xml:space="preserve">1.01 </t>
  </si>
  <si>
    <t>A SC 15</t>
  </si>
  <si>
    <t>1.01C</t>
  </si>
  <si>
    <t>1.02</t>
  </si>
  <si>
    <t>1.03</t>
  </si>
  <si>
    <t>Fornitura, montaggio, posa ed ancoraggio di  piano d’appoggio attrezzato per postazioni consultazione catalogo realizzato su misura (circa 550 x50)  cm, h 72 cm circa a perimetrazione lato settentrionale della sala, comprensivo di staffe autoportanti da ancorare a parete e ispessimento al fine di inglobare varco murario verso sala 1.05. caratterizzato da 2 vani contenitore accessori pc; pannello identificativo delle postazioni consultazione catalogo; design e dimensioni come da riferimento layout tecnico indicativo, contestualizzato con elementi di arredo presenti nell’ala di ubicazione e contesto cromatico materico architettonico</t>
  </si>
  <si>
    <t xml:space="preserve">1.04A </t>
  </si>
  <si>
    <t>A SC 18</t>
  </si>
  <si>
    <t>1.04A</t>
  </si>
  <si>
    <t>1.04</t>
  </si>
  <si>
    <t>1.04B</t>
  </si>
  <si>
    <t>1.04C</t>
  </si>
  <si>
    <t>1.05</t>
  </si>
  <si>
    <t>A02</t>
  </si>
  <si>
    <t>1.07</t>
  </si>
  <si>
    <t>1.08</t>
  </si>
  <si>
    <t>0</t>
  </si>
  <si>
    <t>1.09A</t>
  </si>
  <si>
    <t>Sc 04</t>
  </si>
  <si>
    <t>1.09B</t>
  </si>
  <si>
    <t xml:space="preserve">Fornitura, montaggio posa ed ancoraggio pannello verticale identificativo delle postazioni consultazione catalogo da integrare con tavolo studio  </t>
  </si>
  <si>
    <t>1.09C</t>
  </si>
  <si>
    <t xml:space="preserve">Fornitura, montaggio posa tavolo studio su misura realizzato da struttura portante in metallo ancorata a parapetto esistente h110cm, tamponamento in lamiera microforata a mascheramento parapetto in metallo esistente, piano di appoggio realizzato in materiale trasparente colorato, antigraffio, lavabile, bordi stondati, bordato con materiale antiurto, finiture e cromie a scelta della committenza, contestualizzate con elementi di arredo presenti nell’ala di ubicazione e da individuare nelle palette colori delle superfici storiche rinvenute, dimensionamento di massima nel layout tecnico indicativo </t>
  </si>
  <si>
    <t>1.11</t>
  </si>
  <si>
    <t>totale</t>
  </si>
  <si>
    <t>TOTALE ARREDI LOTTO II</t>
  </si>
  <si>
    <t>totale arredi su misura</t>
  </si>
  <si>
    <t>TOTALE ARREDI DA PROGETTO</t>
  </si>
  <si>
    <t>totale arredi da catalogo</t>
  </si>
  <si>
    <t>TOTALE ARREDI DA CATALOGO</t>
  </si>
  <si>
    <t>totale corpi illuminanti</t>
  </si>
  <si>
    <t>TOTALE CORPI ILLUMINANTI</t>
  </si>
  <si>
    <t>monofrontale</t>
  </si>
  <si>
    <t>bifrontale</t>
  </si>
  <si>
    <t>0.01</t>
  </si>
  <si>
    <t>0.03</t>
  </si>
  <si>
    <t>0.04</t>
  </si>
  <si>
    <t>0.07</t>
  </si>
  <si>
    <t>0.08</t>
  </si>
  <si>
    <t>1.06</t>
  </si>
  <si>
    <t>1.09</t>
  </si>
  <si>
    <t>1.10</t>
  </si>
</sst>
</file>

<file path=xl/styles.xml><?xml version="1.0" encoding="utf-8"?>
<styleSheet xmlns="http://schemas.openxmlformats.org/spreadsheetml/2006/main">
  <numFmts count="3">
    <numFmt numFmtId="164" formatCode="General"/>
    <numFmt numFmtId="165" formatCode="@"/>
    <numFmt numFmtId="166" formatCode="[$€-410]\ #,##0.00;[RED]\-[$€-410]\ #,##0.00"/>
  </numFmts>
  <fonts count="16">
    <font>
      <sz val="10"/>
      <name val="Trebuchet MS"/>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0"/>
      <name val="Arial"/>
      <family val="2"/>
    </font>
    <font>
      <b/>
      <sz val="10"/>
      <name val="Trebuchet MS"/>
      <family val="2"/>
    </font>
    <font>
      <b/>
      <sz val="12"/>
      <name val="Arial"/>
      <family val="2"/>
    </font>
  </fonts>
  <fills count="12">
    <fill>
      <patternFill/>
    </fill>
    <fill>
      <patternFill patternType="gray125"/>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
      <patternFill patternType="solid">
        <fgColor indexed="13"/>
        <bgColor indexed="64"/>
      </patternFill>
    </fill>
  </fills>
  <borders count="8">
    <border>
      <left/>
      <right/>
      <top/>
      <bottom/>
      <diagonal/>
    </border>
    <border>
      <left style="thin">
        <color indexed="23"/>
      </left>
      <right style="thin">
        <color indexed="23"/>
      </right>
      <top style="thin">
        <color indexed="23"/>
      </top>
      <bottom style="thin">
        <color indexed="23"/>
      </bottom>
    </border>
    <border>
      <left>
        <color indexed="63"/>
      </left>
      <right style="hair">
        <color indexed="8"/>
      </right>
      <top>
        <color indexed="63"/>
      </top>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s>
  <cellStyleXfs count="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2" borderId="0" applyNumberFormat="0" applyBorder="0" applyAlignment="0" applyProtection="0"/>
    <xf numFmtId="164" fontId="2" fillId="3" borderId="0" applyNumberFormat="0" applyBorder="0" applyAlignment="0" applyProtection="0"/>
    <xf numFmtId="164" fontId="3" fillId="4" borderId="0" applyNumberFormat="0" applyBorder="0" applyAlignment="0" applyProtection="0"/>
    <xf numFmtId="164" fontId="3" fillId="0" borderId="0" applyNumberFormat="0" applyFill="0" applyBorder="0" applyAlignment="0" applyProtection="0"/>
    <xf numFmtId="164" fontId="4" fillId="5" borderId="0" applyNumberFormat="0" applyBorder="0" applyAlignment="0" applyProtection="0"/>
    <xf numFmtId="164" fontId="5" fillId="6" borderId="0" applyNumberFormat="0" applyBorder="0" applyAlignment="0" applyProtection="0"/>
    <xf numFmtId="164" fontId="6" fillId="0" borderId="0" applyNumberFormat="0" applyFill="0" applyBorder="0" applyAlignment="0" applyProtection="0"/>
    <xf numFmtId="164" fontId="7" fillId="7" borderId="0" applyNumberFormat="0" applyBorder="0" applyAlignment="0" applyProtection="0"/>
    <xf numFmtId="164" fontId="8" fillId="0" borderId="0" applyNumberFormat="0" applyFill="0" applyBorder="0" applyAlignment="0" applyProtection="0"/>
    <xf numFmtId="164" fontId="9" fillId="0" borderId="0" applyNumberFormat="0" applyFill="0" applyBorder="0" applyAlignment="0" applyProtection="0"/>
    <xf numFmtId="164" fontId="10" fillId="0" borderId="0" applyNumberFormat="0" applyFill="0" applyBorder="0" applyAlignment="0" applyProtection="0"/>
    <xf numFmtId="164" fontId="11" fillId="8" borderId="0" applyNumberFormat="0" applyBorder="0" applyAlignment="0" applyProtection="0"/>
    <xf numFmtId="164" fontId="12" fillId="8" borderId="1" applyNumberFormat="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4" fillId="0" borderId="0" applyNumberFormat="0" applyFill="0" applyBorder="0" applyAlignment="0" applyProtection="0"/>
  </cellStyleXfs>
  <cellXfs count="94">
    <xf numFmtId="164" fontId="0" fillId="0" borderId="0" xfId="0" applyAlignment="1">
      <alignment/>
    </xf>
    <xf numFmtId="164" fontId="0" fillId="0" borderId="2" xfId="0" applyBorder="1" applyAlignment="1">
      <alignment wrapText="1"/>
    </xf>
    <xf numFmtId="164" fontId="0" fillId="0" borderId="0" xfId="0" applyFont="1" applyAlignment="1">
      <alignment wrapText="1"/>
    </xf>
    <xf numFmtId="165" fontId="0" fillId="0" borderId="0" xfId="0" applyNumberFormat="1" applyFont="1" applyAlignment="1">
      <alignment horizontal="right" wrapText="1"/>
    </xf>
    <xf numFmtId="164" fontId="0" fillId="0" borderId="0" xfId="0" applyFont="1" applyAlignment="1">
      <alignment wrapText="1"/>
    </xf>
    <xf numFmtId="164" fontId="0" fillId="0" borderId="0" xfId="0" applyFont="1" applyAlignment="1">
      <alignment/>
    </xf>
    <xf numFmtId="164" fontId="0" fillId="0" borderId="0" xfId="0" applyFont="1" applyAlignment="1">
      <alignment horizontal="center"/>
    </xf>
    <xf numFmtId="164" fontId="0" fillId="0" borderId="0" xfId="0" applyFill="1" applyAlignment="1">
      <alignment/>
    </xf>
    <xf numFmtId="164" fontId="13" fillId="0" borderId="0" xfId="0" applyFont="1" applyBorder="1" applyAlignment="1">
      <alignment/>
    </xf>
    <xf numFmtId="164" fontId="0" fillId="0" borderId="0" xfId="0" applyFont="1" applyBorder="1" applyAlignment="1">
      <alignment/>
    </xf>
    <xf numFmtId="164" fontId="14" fillId="9" borderId="3" xfId="0" applyFont="1" applyFill="1" applyBorder="1" applyAlignment="1">
      <alignment horizontal="right" wrapText="1"/>
    </xf>
    <xf numFmtId="164" fontId="14" fillId="9" borderId="4" xfId="0" applyFont="1" applyFill="1" applyBorder="1" applyAlignment="1">
      <alignment horizontal="right" wrapText="1"/>
    </xf>
    <xf numFmtId="165" fontId="14" fillId="9" borderId="3" xfId="0" applyNumberFormat="1" applyFont="1" applyFill="1" applyBorder="1" applyAlignment="1">
      <alignment horizontal="right" wrapText="1"/>
    </xf>
    <xf numFmtId="164" fontId="14" fillId="9" borderId="4" xfId="0" applyFont="1" applyFill="1" applyBorder="1" applyAlignment="1">
      <alignment horizontal="right" wrapText="1"/>
    </xf>
    <xf numFmtId="164" fontId="14" fillId="9" borderId="3" xfId="0" applyFont="1" applyFill="1" applyBorder="1" applyAlignment="1">
      <alignment horizontal="right"/>
    </xf>
    <xf numFmtId="164" fontId="14" fillId="0" borderId="3" xfId="0" applyFont="1" applyBorder="1" applyAlignment="1">
      <alignment horizontal="right" wrapText="1"/>
    </xf>
    <xf numFmtId="164" fontId="14" fillId="9" borderId="0" xfId="0" applyFont="1" applyFill="1" applyAlignment="1">
      <alignment wrapText="1"/>
    </xf>
    <xf numFmtId="164" fontId="0" fillId="9" borderId="0" xfId="0" applyFont="1" applyFill="1" applyBorder="1" applyAlignment="1">
      <alignment wrapText="1"/>
    </xf>
    <xf numFmtId="164" fontId="0" fillId="9" borderId="0" xfId="0" applyFont="1" applyFill="1" applyAlignment="1">
      <alignment wrapText="1"/>
    </xf>
    <xf numFmtId="165" fontId="0" fillId="9" borderId="0" xfId="0" applyNumberFormat="1" applyFont="1" applyFill="1" applyAlignment="1">
      <alignment horizontal="right" wrapText="1"/>
    </xf>
    <xf numFmtId="164" fontId="0" fillId="9" borderId="0" xfId="0" applyFont="1" applyFill="1" applyAlignment="1">
      <alignment wrapText="1"/>
    </xf>
    <xf numFmtId="164" fontId="0" fillId="9" borderId="0" xfId="0" applyFont="1" applyFill="1" applyAlignment="1">
      <alignment/>
    </xf>
    <xf numFmtId="164" fontId="0" fillId="9" borderId="0" xfId="0" applyFont="1" applyFill="1" applyAlignment="1">
      <alignment horizontal="center"/>
    </xf>
    <xf numFmtId="164" fontId="14" fillId="0" borderId="0" xfId="0" applyFont="1" applyFill="1" applyBorder="1" applyAlignment="1">
      <alignment wrapText="1"/>
    </xf>
    <xf numFmtId="164" fontId="0" fillId="4" borderId="4" xfId="0" applyFont="1" applyFill="1" applyBorder="1" applyAlignment="1">
      <alignment wrapText="1"/>
    </xf>
    <xf numFmtId="165" fontId="0" fillId="4" borderId="3" xfId="0" applyNumberFormat="1" applyFont="1" applyFill="1" applyBorder="1" applyAlignment="1">
      <alignment horizontal="right" wrapText="1"/>
    </xf>
    <xf numFmtId="165" fontId="0" fillId="3" borderId="3" xfId="0" applyNumberFormat="1" applyFont="1" applyFill="1" applyBorder="1" applyAlignment="1">
      <alignment horizontal="right" wrapText="1"/>
    </xf>
    <xf numFmtId="164" fontId="0" fillId="4" borderId="3" xfId="0" applyFont="1" applyFill="1" applyBorder="1" applyAlignment="1">
      <alignment wrapText="1"/>
    </xf>
    <xf numFmtId="164" fontId="0" fillId="4" borderId="3" xfId="0" applyFill="1" applyBorder="1" applyAlignment="1">
      <alignment/>
    </xf>
    <xf numFmtId="164" fontId="0" fillId="4" borderId="3" xfId="0" applyFont="1" applyFill="1" applyBorder="1" applyAlignment="1">
      <alignment wrapText="1"/>
    </xf>
    <xf numFmtId="164" fontId="0" fillId="4" borderId="3" xfId="0" applyFont="1" applyFill="1" applyBorder="1" applyAlignment="1">
      <alignment/>
    </xf>
    <xf numFmtId="164" fontId="0" fillId="0" borderId="0" xfId="0" applyFill="1" applyBorder="1" applyAlignment="1">
      <alignment/>
    </xf>
    <xf numFmtId="164" fontId="0" fillId="3" borderId="3" xfId="0" applyFill="1" applyBorder="1" applyAlignment="1">
      <alignment/>
    </xf>
    <xf numFmtId="164" fontId="0" fillId="4" borderId="3" xfId="0" applyFont="1" applyFill="1" applyBorder="1" applyAlignment="1">
      <alignment horizontal="center"/>
    </xf>
    <xf numFmtId="164" fontId="0" fillId="4" borderId="3" xfId="0" applyFont="1" applyFill="1" applyBorder="1" applyAlignment="1">
      <alignment/>
    </xf>
    <xf numFmtId="164" fontId="0" fillId="0" borderId="3" xfId="0" applyBorder="1" applyAlignment="1">
      <alignment/>
    </xf>
    <xf numFmtId="164" fontId="0" fillId="0" borderId="4" xfId="0" applyFill="1" applyBorder="1" applyAlignment="1">
      <alignment wrapText="1"/>
    </xf>
    <xf numFmtId="165" fontId="0" fillId="0" borderId="3" xfId="0" applyNumberFormat="1" applyFont="1" applyBorder="1" applyAlignment="1">
      <alignment horizontal="right" wrapText="1"/>
    </xf>
    <xf numFmtId="164" fontId="0" fillId="0" borderId="3" xfId="0" applyFont="1" applyBorder="1" applyAlignment="1">
      <alignment wrapText="1"/>
    </xf>
    <xf numFmtId="164" fontId="0" fillId="0" borderId="3" xfId="0" applyFont="1" applyBorder="1" applyAlignment="1">
      <alignment/>
    </xf>
    <xf numFmtId="164" fontId="0" fillId="0" borderId="3" xfId="0" applyFont="1" applyBorder="1" applyAlignment="1">
      <alignment wrapText="1"/>
    </xf>
    <xf numFmtId="164" fontId="0" fillId="10" borderId="3" xfId="0" applyFont="1" applyFill="1" applyBorder="1" applyAlignment="1">
      <alignment horizontal="center"/>
    </xf>
    <xf numFmtId="164" fontId="0" fillId="0" borderId="3" xfId="0" applyFont="1" applyFill="1" applyBorder="1" applyAlignment="1">
      <alignment/>
    </xf>
    <xf numFmtId="164" fontId="0" fillId="0" borderId="4" xfId="0" applyFont="1" applyFill="1" applyBorder="1" applyAlignment="1">
      <alignment wrapText="1"/>
    </xf>
    <xf numFmtId="164" fontId="0" fillId="0" borderId="3" xfId="0" applyFont="1" applyBorder="1" applyAlignment="1">
      <alignment horizontal="center"/>
    </xf>
    <xf numFmtId="164" fontId="0" fillId="0" borderId="3" xfId="0" applyFill="1" applyBorder="1" applyAlignment="1">
      <alignment wrapText="1"/>
    </xf>
    <xf numFmtId="164" fontId="0" fillId="0" borderId="3" xfId="0" applyFill="1" applyBorder="1" applyAlignment="1">
      <alignment/>
    </xf>
    <xf numFmtId="164" fontId="0" fillId="0" borderId="3" xfId="0" applyFont="1" applyFill="1" applyBorder="1" applyAlignment="1">
      <alignment wrapText="1"/>
    </xf>
    <xf numFmtId="164" fontId="0" fillId="3" borderId="3" xfId="0" applyFont="1" applyFill="1" applyBorder="1" applyAlignment="1">
      <alignment wrapText="1"/>
    </xf>
    <xf numFmtId="164" fontId="0" fillId="0" borderId="4" xfId="0" applyBorder="1" applyAlignment="1">
      <alignment wrapText="1"/>
    </xf>
    <xf numFmtId="164" fontId="0" fillId="0" borderId="3" xfId="0" applyFont="1" applyFill="1" applyBorder="1" applyAlignment="1">
      <alignment wrapText="1"/>
    </xf>
    <xf numFmtId="165" fontId="0" fillId="0" borderId="3" xfId="0" applyNumberFormat="1" applyFont="1" applyFill="1" applyBorder="1" applyAlignment="1">
      <alignment horizontal="right" wrapText="1"/>
    </xf>
    <xf numFmtId="164" fontId="0" fillId="0" borderId="3" xfId="0" applyFont="1" applyFill="1" applyBorder="1" applyAlignment="1">
      <alignment horizontal="center"/>
    </xf>
    <xf numFmtId="164" fontId="0" fillId="0" borderId="3" xfId="0" applyFont="1" applyBorder="1" applyAlignment="1">
      <alignment/>
    </xf>
    <xf numFmtId="164" fontId="0" fillId="3" borderId="3" xfId="0" applyFill="1" applyBorder="1" applyAlignment="1">
      <alignment wrapText="1"/>
    </xf>
    <xf numFmtId="164" fontId="1" fillId="0" borderId="3" xfId="0" applyFont="1" applyBorder="1" applyAlignment="1">
      <alignment horizontal="right"/>
    </xf>
    <xf numFmtId="164" fontId="0" fillId="0" borderId="3" xfId="0" applyFont="1" applyFill="1" applyBorder="1" applyAlignment="1">
      <alignment horizontal="right" wrapText="1"/>
    </xf>
    <xf numFmtId="164" fontId="0" fillId="0" borderId="0" xfId="0" applyAlignment="1">
      <alignment wrapText="1"/>
    </xf>
    <xf numFmtId="165" fontId="0" fillId="0" borderId="5" xfId="0" applyNumberFormat="1" applyFont="1" applyBorder="1" applyAlignment="1">
      <alignment horizontal="right" wrapText="1"/>
    </xf>
    <xf numFmtId="164" fontId="15" fillId="0" borderId="0" xfId="0" applyFont="1" applyAlignment="1">
      <alignment/>
    </xf>
    <xf numFmtId="165" fontId="0" fillId="0" borderId="0" xfId="0" applyNumberFormat="1" applyFont="1" applyBorder="1" applyAlignment="1">
      <alignment horizontal="right" wrapText="1"/>
    </xf>
    <xf numFmtId="165" fontId="0" fillId="0" borderId="0" xfId="0" applyNumberFormat="1" applyFont="1" applyBorder="1" applyAlignment="1">
      <alignment horizontal="right" wrapText="1"/>
    </xf>
    <xf numFmtId="164" fontId="0" fillId="0" borderId="0" xfId="0" applyFont="1" applyAlignment="1">
      <alignment/>
    </xf>
    <xf numFmtId="165" fontId="0" fillId="9" borderId="6" xfId="0" applyNumberFormat="1" applyFont="1" applyFill="1" applyBorder="1" applyAlignment="1">
      <alignment horizontal="right" wrapText="1"/>
    </xf>
    <xf numFmtId="164" fontId="0" fillId="9" borderId="6" xfId="0" applyFont="1" applyFill="1" applyBorder="1" applyAlignment="1">
      <alignment horizontal="right" wrapText="1"/>
    </xf>
    <xf numFmtId="164" fontId="0" fillId="9" borderId="6" xfId="0" applyFont="1" applyFill="1" applyBorder="1" applyAlignment="1">
      <alignment horizontal="right"/>
    </xf>
    <xf numFmtId="165" fontId="0" fillId="0" borderId="5" xfId="0" applyNumberFormat="1" applyFont="1" applyBorder="1" applyAlignment="1">
      <alignment horizontal="right" wrapText="1"/>
    </xf>
    <xf numFmtId="164" fontId="0" fillId="0" borderId="7" xfId="0" applyFont="1" applyBorder="1" applyAlignment="1">
      <alignment wrapText="1"/>
    </xf>
    <xf numFmtId="165" fontId="0" fillId="0" borderId="6" xfId="0" applyNumberFormat="1" applyFont="1" applyBorder="1" applyAlignment="1">
      <alignment horizontal="right" wrapText="1"/>
    </xf>
    <xf numFmtId="164" fontId="0" fillId="11" borderId="3" xfId="0" applyFont="1" applyFill="1" applyBorder="1" applyAlignment="1">
      <alignment/>
    </xf>
    <xf numFmtId="164" fontId="0" fillId="0" borderId="7" xfId="0" applyFill="1" applyBorder="1" applyAlignment="1">
      <alignment wrapText="1"/>
    </xf>
    <xf numFmtId="164" fontId="0" fillId="0" borderId="3" xfId="0" applyFont="1" applyFill="1" applyBorder="1" applyAlignment="1">
      <alignment/>
    </xf>
    <xf numFmtId="164" fontId="0" fillId="0" borderId="7" xfId="0" applyBorder="1" applyAlignment="1">
      <alignment wrapText="1"/>
    </xf>
    <xf numFmtId="165" fontId="0" fillId="0" borderId="6" xfId="0" applyNumberFormat="1" applyFont="1" applyBorder="1" applyAlignment="1">
      <alignment horizontal="right" wrapText="1"/>
    </xf>
    <xf numFmtId="164" fontId="0" fillId="11" borderId="3" xfId="0" applyFill="1" applyBorder="1" applyAlignment="1">
      <alignment/>
    </xf>
    <xf numFmtId="164" fontId="0" fillId="0" borderId="0" xfId="0" applyFont="1" applyFill="1" applyAlignment="1">
      <alignment wrapText="1"/>
    </xf>
    <xf numFmtId="164" fontId="0" fillId="3" borderId="7" xfId="0" applyFill="1" applyBorder="1" applyAlignment="1">
      <alignment wrapText="1"/>
    </xf>
    <xf numFmtId="165" fontId="0" fillId="3" borderId="6" xfId="0" applyNumberFormat="1" applyFont="1" applyFill="1" applyBorder="1" applyAlignment="1">
      <alignment horizontal="right" wrapText="1"/>
    </xf>
    <xf numFmtId="164" fontId="0" fillId="3" borderId="3" xfId="0" applyFont="1" applyFill="1" applyBorder="1" applyAlignment="1">
      <alignment/>
    </xf>
    <xf numFmtId="164" fontId="0" fillId="3" borderId="6" xfId="0" applyFill="1" applyBorder="1" applyAlignment="1">
      <alignment wrapText="1"/>
    </xf>
    <xf numFmtId="164" fontId="0" fillId="3" borderId="3" xfId="0" applyFont="1" applyFill="1" applyBorder="1" applyAlignment="1">
      <alignment wrapText="1"/>
    </xf>
    <xf numFmtId="164" fontId="0" fillId="0" borderId="7" xfId="0" applyFont="1" applyFill="1" applyBorder="1" applyAlignment="1">
      <alignment wrapText="1"/>
    </xf>
    <xf numFmtId="164" fontId="0" fillId="0" borderId="6" xfId="0" applyFont="1" applyFill="1" applyBorder="1" applyAlignment="1">
      <alignment wrapText="1"/>
    </xf>
    <xf numFmtId="165" fontId="0" fillId="0" borderId="6" xfId="0" applyNumberFormat="1" applyFont="1" applyFill="1" applyBorder="1" applyAlignment="1">
      <alignment horizontal="right" wrapText="1"/>
    </xf>
    <xf numFmtId="166" fontId="0" fillId="3" borderId="3" xfId="0" applyNumberFormat="1" applyFill="1" applyBorder="1" applyAlignment="1">
      <alignment wrapText="1"/>
    </xf>
    <xf numFmtId="164" fontId="0" fillId="0" borderId="6" xfId="0" applyFont="1" applyFill="1" applyBorder="1" applyAlignment="1">
      <alignment/>
    </xf>
    <xf numFmtId="164" fontId="0" fillId="0" borderId="6" xfId="0" applyFont="1" applyBorder="1" applyAlignment="1">
      <alignment/>
    </xf>
    <xf numFmtId="164" fontId="0" fillId="9" borderId="3" xfId="0" applyFill="1" applyBorder="1" applyAlignment="1">
      <alignment/>
    </xf>
    <xf numFmtId="165" fontId="14" fillId="0" borderId="3" xfId="0" applyNumberFormat="1" applyFont="1" applyBorder="1" applyAlignment="1">
      <alignment horizontal="right" wrapText="1"/>
    </xf>
    <xf numFmtId="164" fontId="14" fillId="0" borderId="3" xfId="0" applyFont="1" applyBorder="1" applyAlignment="1">
      <alignment wrapText="1"/>
    </xf>
    <xf numFmtId="164" fontId="14" fillId="0" borderId="3" xfId="0" applyFont="1" applyBorder="1" applyAlignment="1">
      <alignment/>
    </xf>
    <xf numFmtId="164" fontId="13" fillId="0" borderId="3" xfId="0" applyFont="1" applyBorder="1" applyAlignment="1">
      <alignment/>
    </xf>
    <xf numFmtId="166" fontId="0" fillId="0" borderId="3" xfId="0" applyNumberFormat="1" applyBorder="1" applyAlignment="1">
      <alignment/>
    </xf>
    <xf numFmtId="165" fontId="0" fillId="0" borderId="0" xfId="0" applyNumberFormat="1" applyAlignment="1">
      <alignment/>
    </xf>
  </cellXfs>
  <cellStyles count="22">
    <cellStyle name="Normal" xfId="0"/>
    <cellStyle name="Comma" xfId="15"/>
    <cellStyle name="Comma [0]" xfId="16"/>
    <cellStyle name="Currency" xfId="17"/>
    <cellStyle name="Currency [0]" xfId="18"/>
    <cellStyle name="Percent" xfId="19"/>
    <cellStyle name="Accent 1 1" xfId="20"/>
    <cellStyle name="Accent 2 1" xfId="21"/>
    <cellStyle name="Accent 3 1" xfId="22"/>
    <cellStyle name="Accent 4" xfId="23"/>
    <cellStyle name="Bad 1" xfId="24"/>
    <cellStyle name="Error 1" xfId="25"/>
    <cellStyle name="Footnote 1" xfId="26"/>
    <cellStyle name="Good 1" xfId="27"/>
    <cellStyle name="Heading 1 1" xfId="28"/>
    <cellStyle name="Heading 2 1" xfId="29"/>
    <cellStyle name="Heading 3" xfId="30"/>
    <cellStyle name="Neutral 1" xfId="31"/>
    <cellStyle name="Note 1" xfId="32"/>
    <cellStyle name="Status 1" xfId="33"/>
    <cellStyle name="Text 1" xfId="34"/>
    <cellStyle name="Warning 1" xfId="35"/>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CC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EEEEE"/>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85"/>
  <sheetViews>
    <sheetView workbookViewId="0" topLeftCell="A80">
      <selection activeCell="J1" sqref="J1"/>
    </sheetView>
  </sheetViews>
  <sheetFormatPr defaultColWidth="11.421875" defaultRowHeight="14.25" customHeight="1"/>
  <cols>
    <col min="1" max="1" width="4.7109375" style="1" customWidth="1"/>
    <col min="2" max="2" width="16.421875" style="2" customWidth="1"/>
    <col min="3" max="3" width="1.7109375" style="3" customWidth="1"/>
    <col min="4" max="4" width="25.8515625" style="4" customWidth="1"/>
    <col min="5" max="5" width="3.140625" style="5" hidden="1" customWidth="1"/>
    <col min="6" max="6" width="40.8515625" style="2" customWidth="1"/>
    <col min="7" max="7" width="3.00390625" style="6" hidden="1" customWidth="1"/>
    <col min="8" max="8" width="28.00390625" style="2" hidden="1" customWidth="1"/>
    <col min="9" max="9" width="24.8515625" style="2" hidden="1" customWidth="1"/>
    <col min="10" max="10" width="15.57421875" style="5" hidden="1" customWidth="1"/>
    <col min="11" max="11" width="23.421875" style="5" hidden="1" customWidth="1"/>
    <col min="12" max="12" width="7.7109375" style="5" hidden="1" customWidth="1"/>
    <col min="13" max="13" width="13.8515625" style="0" hidden="1" customWidth="1"/>
    <col min="14" max="14" width="14.421875" style="0" hidden="1" customWidth="1"/>
    <col min="15" max="20" width="12.00390625" style="0" hidden="1" customWidth="1"/>
    <col min="21" max="21" width="12.00390625" style="7" hidden="1" customWidth="1"/>
    <col min="22" max="28" width="12.00390625" style="7" customWidth="1"/>
    <col min="29" max="16384" width="12.00390625" style="0" customWidth="1"/>
  </cols>
  <sheetData>
    <row r="1" ht="12.75" customHeight="1">
      <c r="A1" s="8"/>
    </row>
    <row r="2" spans="1:4" ht="36" customHeight="1">
      <c r="A2" s="9" t="s">
        <v>0</v>
      </c>
      <c r="D2" s="4" t="s">
        <v>1</v>
      </c>
    </row>
    <row r="3" ht="36" customHeight="1">
      <c r="A3" s="9"/>
    </row>
    <row r="4" spans="1:14" ht="39.75" customHeight="1">
      <c r="A4" s="10"/>
      <c r="B4" s="11" t="s">
        <v>2</v>
      </c>
      <c r="C4" s="12"/>
      <c r="D4" s="13" t="s">
        <v>3</v>
      </c>
      <c r="E4" s="14"/>
      <c r="F4" s="11" t="s">
        <v>4</v>
      </c>
      <c r="G4" s="14"/>
      <c r="H4" s="10"/>
      <c r="I4" s="15"/>
      <c r="J4" s="16" t="s">
        <v>5</v>
      </c>
      <c r="K4" s="16" t="s">
        <v>6</v>
      </c>
      <c r="L4" s="16" t="s">
        <v>7</v>
      </c>
      <c r="M4" s="16" t="s">
        <v>8</v>
      </c>
      <c r="N4" s="16" t="s">
        <v>9</v>
      </c>
    </row>
    <row r="5" spans="1:14" ht="12.75" customHeight="1">
      <c r="A5" s="17"/>
      <c r="B5" s="18"/>
      <c r="C5" s="19"/>
      <c r="D5" s="20"/>
      <c r="E5" s="21"/>
      <c r="F5" s="18"/>
      <c r="G5" s="22"/>
      <c r="H5" s="18"/>
      <c r="J5" s="16"/>
      <c r="K5" s="16"/>
      <c r="L5" s="16"/>
      <c r="M5" s="16"/>
      <c r="N5" s="16"/>
    </row>
    <row r="6" spans="1:14" ht="12.75" customHeight="1">
      <c r="A6" s="17"/>
      <c r="B6" s="18"/>
      <c r="C6" s="19"/>
      <c r="D6" s="20"/>
      <c r="E6" s="21"/>
      <c r="F6" s="18"/>
      <c r="G6" s="22"/>
      <c r="H6" s="18"/>
      <c r="J6" s="16"/>
      <c r="K6" s="16"/>
      <c r="L6" s="16"/>
      <c r="M6" s="16"/>
      <c r="N6" s="16"/>
    </row>
    <row r="7" spans="1:7" ht="12.75" customHeight="1">
      <c r="A7" s="23"/>
      <c r="E7"/>
      <c r="G7" s="2"/>
    </row>
    <row r="8" spans="1:28" s="28" customFormat="1" ht="69" customHeight="1">
      <c r="A8" s="24" t="s">
        <v>10</v>
      </c>
      <c r="B8" s="25"/>
      <c r="C8" s="26"/>
      <c r="D8" s="27" t="s">
        <v>11</v>
      </c>
      <c r="F8" s="29" t="s">
        <v>12</v>
      </c>
      <c r="G8" s="29"/>
      <c r="H8" s="29"/>
      <c r="I8" s="29"/>
      <c r="J8" s="30">
        <v>0</v>
      </c>
      <c r="K8" s="30" t="e">
        <f aca="true" t="shared" si="0" ref="K8:K82">J8*J8</f>
        <v>#REF!</v>
      </c>
      <c r="L8" s="30" t="e">
        <f aca="true" t="shared" si="1" ref="L8:L82">K8*0.1</f>
        <v>#REF!</v>
      </c>
      <c r="M8" s="28" t="e">
        <f aca="true" t="shared" si="2" ref="M8:M82">(L8*J8)*1.1</f>
        <v>#REF!</v>
      </c>
      <c r="U8" s="31"/>
      <c r="V8" s="31"/>
      <c r="W8" s="31"/>
      <c r="X8" s="31"/>
      <c r="Y8" s="31"/>
      <c r="Z8" s="31"/>
      <c r="AA8" s="31"/>
      <c r="AB8" s="31"/>
    </row>
    <row r="9" spans="1:28" s="28" customFormat="1" ht="153" customHeight="1">
      <c r="A9" s="24" t="s">
        <v>10</v>
      </c>
      <c r="B9" s="25" t="s">
        <v>13</v>
      </c>
      <c r="C9" s="32"/>
      <c r="D9" s="27" t="s">
        <v>14</v>
      </c>
      <c r="E9" s="30"/>
      <c r="F9" s="29" t="s">
        <v>15</v>
      </c>
      <c r="G9" s="33"/>
      <c r="H9" s="29"/>
      <c r="I9" s="29"/>
      <c r="J9" s="30">
        <v>5</v>
      </c>
      <c r="K9" s="30" t="e">
        <f t="shared" si="0"/>
        <v>#REF!</v>
      </c>
      <c r="L9" s="30" t="e">
        <f t="shared" si="1"/>
        <v>#REF!</v>
      </c>
      <c r="M9" s="28" t="e">
        <f t="shared" si="2"/>
        <v>#REF!</v>
      </c>
      <c r="U9" s="31"/>
      <c r="V9" s="31"/>
      <c r="W9" s="31"/>
      <c r="X9" s="31"/>
      <c r="Y9" s="31"/>
      <c r="Z9" s="31"/>
      <c r="AA9" s="31"/>
      <c r="AB9" s="31"/>
    </row>
    <row r="10" spans="1:28" s="28" customFormat="1" ht="76.5" customHeight="1">
      <c r="A10" s="24" t="s">
        <v>10</v>
      </c>
      <c r="B10" s="25" t="s">
        <v>16</v>
      </c>
      <c r="C10" s="26"/>
      <c r="D10" s="27" t="s">
        <v>17</v>
      </c>
      <c r="F10" s="29" t="s">
        <v>18</v>
      </c>
      <c r="G10" s="33" t="s">
        <v>19</v>
      </c>
      <c r="H10" s="29" t="s">
        <v>20</v>
      </c>
      <c r="I10" s="29"/>
      <c r="J10" s="30">
        <v>1</v>
      </c>
      <c r="K10" s="30" t="e">
        <f t="shared" si="0"/>
        <v>#REF!</v>
      </c>
      <c r="L10" s="30" t="e">
        <f t="shared" si="1"/>
        <v>#REF!</v>
      </c>
      <c r="M10" s="28" t="e">
        <f t="shared" si="2"/>
        <v>#REF!</v>
      </c>
      <c r="U10" s="31"/>
      <c r="V10" s="31"/>
      <c r="W10" s="31"/>
      <c r="X10" s="31"/>
      <c r="Y10" s="31"/>
      <c r="Z10" s="31"/>
      <c r="AA10" s="31"/>
      <c r="AB10" s="31"/>
    </row>
    <row r="11" spans="1:28" s="35" customFormat="1" ht="183" customHeight="1">
      <c r="A11" s="24" t="s">
        <v>10</v>
      </c>
      <c r="B11" s="25" t="s">
        <v>21</v>
      </c>
      <c r="C11" s="32"/>
      <c r="D11" s="34" t="s">
        <v>22</v>
      </c>
      <c r="E11" s="28"/>
      <c r="F11" s="29" t="s">
        <v>23</v>
      </c>
      <c r="G11" s="28"/>
      <c r="H11" s="28"/>
      <c r="I11" s="28"/>
      <c r="J11" s="28">
        <v>1</v>
      </c>
      <c r="K11" s="28" t="e">
        <f t="shared" si="0"/>
        <v>#REF!</v>
      </c>
      <c r="L11" s="28" t="e">
        <f t="shared" si="1"/>
        <v>#REF!</v>
      </c>
      <c r="M11" s="28" t="e">
        <f t="shared" si="2"/>
        <v>#REF!</v>
      </c>
      <c r="U11" s="31"/>
      <c r="V11" s="31"/>
      <c r="W11" s="31"/>
      <c r="X11" s="31"/>
      <c r="Y11" s="31"/>
      <c r="Z11" s="31"/>
      <c r="AA11" s="31"/>
      <c r="AB11" s="31"/>
    </row>
    <row r="12" spans="1:28" s="28" customFormat="1" ht="140.25" customHeight="1">
      <c r="A12" s="24" t="s">
        <v>10</v>
      </c>
      <c r="B12" s="25" t="s">
        <v>24</v>
      </c>
      <c r="C12" s="32"/>
      <c r="D12" s="27" t="s">
        <v>25</v>
      </c>
      <c r="E12" s="30"/>
      <c r="F12" s="29" t="s">
        <v>26</v>
      </c>
      <c r="G12" s="33"/>
      <c r="H12" s="29"/>
      <c r="I12" s="29"/>
      <c r="J12" s="30">
        <v>1</v>
      </c>
      <c r="K12" s="30" t="e">
        <f t="shared" si="0"/>
        <v>#REF!</v>
      </c>
      <c r="L12" s="30" t="e">
        <f t="shared" si="1"/>
        <v>#REF!</v>
      </c>
      <c r="M12" s="28" t="e">
        <f t="shared" si="2"/>
        <v>#REF!</v>
      </c>
      <c r="U12" s="31"/>
      <c r="V12" s="31"/>
      <c r="W12" s="31"/>
      <c r="X12" s="31"/>
      <c r="Y12" s="31"/>
      <c r="Z12" s="31"/>
      <c r="AA12" s="31"/>
      <c r="AB12" s="31"/>
    </row>
    <row r="13" spans="1:28" s="28" customFormat="1" ht="137.25" customHeight="1">
      <c r="A13" s="24" t="s">
        <v>10</v>
      </c>
      <c r="B13" s="25" t="s">
        <v>16</v>
      </c>
      <c r="C13" s="26"/>
      <c r="D13" s="27" t="s">
        <v>27</v>
      </c>
      <c r="F13" s="29" t="s">
        <v>28</v>
      </c>
      <c r="G13" s="33"/>
      <c r="H13" s="29"/>
      <c r="I13" s="29"/>
      <c r="J13" s="30">
        <v>1</v>
      </c>
      <c r="K13" s="30" t="e">
        <f t="shared" si="0"/>
        <v>#REF!</v>
      </c>
      <c r="L13" s="30" t="e">
        <f t="shared" si="1"/>
        <v>#REF!</v>
      </c>
      <c r="M13" s="28" t="e">
        <f t="shared" si="2"/>
        <v>#REF!</v>
      </c>
      <c r="U13" s="31"/>
      <c r="V13" s="31"/>
      <c r="W13" s="31"/>
      <c r="X13" s="31"/>
      <c r="Y13" s="31"/>
      <c r="Z13" s="31"/>
      <c r="AA13" s="31"/>
      <c r="AB13" s="31"/>
    </row>
    <row r="14" spans="1:28" s="28" customFormat="1" ht="174" customHeight="1">
      <c r="A14" s="24" t="s">
        <v>10</v>
      </c>
      <c r="B14" s="25" t="s">
        <v>21</v>
      </c>
      <c r="C14" s="26"/>
      <c r="D14" s="27" t="s">
        <v>29</v>
      </c>
      <c r="E14" s="30"/>
      <c r="F14" s="29" t="s">
        <v>30</v>
      </c>
      <c r="G14" s="33" t="s">
        <v>19</v>
      </c>
      <c r="H14" s="29" t="s">
        <v>31</v>
      </c>
      <c r="I14" s="29"/>
      <c r="J14" s="30">
        <v>1</v>
      </c>
      <c r="K14" s="30" t="e">
        <f t="shared" si="0"/>
        <v>#REF!</v>
      </c>
      <c r="L14" s="30" t="e">
        <f t="shared" si="1"/>
        <v>#REF!</v>
      </c>
      <c r="M14" s="28" t="e">
        <f t="shared" si="2"/>
        <v>#REF!</v>
      </c>
      <c r="U14" s="31"/>
      <c r="V14" s="31"/>
      <c r="W14" s="31"/>
      <c r="X14" s="31"/>
      <c r="Y14" s="31"/>
      <c r="Z14" s="31"/>
      <c r="AA14" s="31"/>
      <c r="AB14" s="31"/>
    </row>
    <row r="15" spans="1:28" s="28" customFormat="1" ht="171" customHeight="1">
      <c r="A15" s="24" t="s">
        <v>10</v>
      </c>
      <c r="B15" s="25" t="s">
        <v>16</v>
      </c>
      <c r="C15" s="32"/>
      <c r="D15" s="27" t="s">
        <v>32</v>
      </c>
      <c r="E15" s="30"/>
      <c r="F15" s="29" t="s">
        <v>33</v>
      </c>
      <c r="G15" s="33" t="s">
        <v>19</v>
      </c>
      <c r="H15" s="29" t="s">
        <v>34</v>
      </c>
      <c r="I15" s="29"/>
      <c r="J15" s="30">
        <v>1</v>
      </c>
      <c r="K15" s="30" t="e">
        <f t="shared" si="0"/>
        <v>#REF!</v>
      </c>
      <c r="L15" s="30" t="e">
        <f t="shared" si="1"/>
        <v>#REF!</v>
      </c>
      <c r="M15" s="28" t="e">
        <f t="shared" si="2"/>
        <v>#REF!</v>
      </c>
      <c r="U15" s="31"/>
      <c r="V15" s="31"/>
      <c r="W15" s="31"/>
      <c r="X15" s="31"/>
      <c r="Y15" s="31"/>
      <c r="Z15" s="31"/>
      <c r="AA15" s="31"/>
      <c r="AB15" s="31"/>
    </row>
    <row r="16" spans="1:28" s="28" customFormat="1" ht="183.75" customHeight="1">
      <c r="A16" s="24" t="s">
        <v>10</v>
      </c>
      <c r="B16" s="25" t="s">
        <v>35</v>
      </c>
      <c r="C16" s="32"/>
      <c r="D16" s="27" t="s">
        <v>36</v>
      </c>
      <c r="E16" s="30"/>
      <c r="F16" s="29" t="s">
        <v>37</v>
      </c>
      <c r="G16" s="33" t="s">
        <v>19</v>
      </c>
      <c r="H16" s="29" t="s">
        <v>34</v>
      </c>
      <c r="I16" s="29"/>
      <c r="J16" s="30">
        <v>1</v>
      </c>
      <c r="K16" s="30" t="e">
        <f t="shared" si="0"/>
        <v>#REF!</v>
      </c>
      <c r="L16" s="30" t="e">
        <f t="shared" si="1"/>
        <v>#REF!</v>
      </c>
      <c r="M16" s="28" t="e">
        <f t="shared" si="2"/>
        <v>#REF!</v>
      </c>
      <c r="U16" s="31"/>
      <c r="V16" s="31"/>
      <c r="W16" s="31"/>
      <c r="X16" s="31"/>
      <c r="Y16" s="31"/>
      <c r="Z16" s="31"/>
      <c r="AA16" s="31"/>
      <c r="AB16" s="31"/>
    </row>
    <row r="17" spans="1:28" s="28" customFormat="1" ht="169.5" customHeight="1">
      <c r="A17" s="24" t="s">
        <v>10</v>
      </c>
      <c r="B17" s="25" t="s">
        <v>38</v>
      </c>
      <c r="C17" s="32"/>
      <c r="D17" s="27" t="s">
        <v>39</v>
      </c>
      <c r="E17" s="27"/>
      <c r="F17" s="27" t="s">
        <v>40</v>
      </c>
      <c r="G17" s="33" t="s">
        <v>19</v>
      </c>
      <c r="H17" s="29" t="s">
        <v>34</v>
      </c>
      <c r="I17" s="29"/>
      <c r="J17" s="30">
        <v>1</v>
      </c>
      <c r="K17" s="30" t="e">
        <f t="shared" si="0"/>
        <v>#REF!</v>
      </c>
      <c r="L17" s="30" t="e">
        <f t="shared" si="1"/>
        <v>#REF!</v>
      </c>
      <c r="M17" s="28" t="e">
        <f t="shared" si="2"/>
        <v>#REF!</v>
      </c>
      <c r="U17" s="31"/>
      <c r="V17" s="31"/>
      <c r="W17" s="31"/>
      <c r="X17" s="31"/>
      <c r="Y17" s="31"/>
      <c r="Z17" s="31"/>
      <c r="AA17" s="31"/>
      <c r="AB17" s="31"/>
    </row>
    <row r="18" spans="1:28" s="28" customFormat="1" ht="178.5" customHeight="1">
      <c r="A18" s="24" t="s">
        <v>10</v>
      </c>
      <c r="B18" s="25" t="s">
        <v>41</v>
      </c>
      <c r="C18" s="32"/>
      <c r="D18" s="27" t="s">
        <v>42</v>
      </c>
      <c r="E18" s="27"/>
      <c r="F18" s="27" t="s">
        <v>43</v>
      </c>
      <c r="G18" s="33"/>
      <c r="H18" s="29"/>
      <c r="I18" s="29"/>
      <c r="J18" s="30">
        <v>1</v>
      </c>
      <c r="K18" s="27" t="e">
        <f t="shared" si="0"/>
        <v>#REF!</v>
      </c>
      <c r="L18" s="27" t="e">
        <f t="shared" si="1"/>
        <v>#REF!</v>
      </c>
      <c r="M18" s="27" t="e">
        <f t="shared" si="2"/>
        <v>#REF!</v>
      </c>
      <c r="U18" s="31"/>
      <c r="V18" s="31"/>
      <c r="W18" s="31"/>
      <c r="X18" s="31"/>
      <c r="Y18" s="31"/>
      <c r="Z18" s="31"/>
      <c r="AA18" s="31"/>
      <c r="AB18" s="31"/>
    </row>
    <row r="19" spans="1:28" s="28" customFormat="1" ht="83.25" customHeight="1">
      <c r="A19" s="24" t="s">
        <v>10</v>
      </c>
      <c r="B19" s="25" t="s">
        <v>44</v>
      </c>
      <c r="C19" s="32"/>
      <c r="D19" s="27" t="s">
        <v>45</v>
      </c>
      <c r="E19" s="30"/>
      <c r="F19" s="29" t="s">
        <v>46</v>
      </c>
      <c r="G19" s="33"/>
      <c r="H19" s="29"/>
      <c r="I19" s="29"/>
      <c r="J19" s="30">
        <v>1</v>
      </c>
      <c r="K19" s="27" t="e">
        <f t="shared" si="0"/>
        <v>#REF!</v>
      </c>
      <c r="L19" s="27" t="e">
        <f t="shared" si="1"/>
        <v>#REF!</v>
      </c>
      <c r="M19" s="27" t="e">
        <f t="shared" si="2"/>
        <v>#REF!</v>
      </c>
      <c r="U19" s="31"/>
      <c r="V19" s="31"/>
      <c r="W19" s="31"/>
      <c r="X19" s="31"/>
      <c r="Y19" s="31"/>
      <c r="Z19" s="31"/>
      <c r="AA19" s="31"/>
      <c r="AB19" s="31"/>
    </row>
    <row r="20" spans="1:28" s="35" customFormat="1" ht="67.5" customHeight="1">
      <c r="A20" s="24" t="s">
        <v>10</v>
      </c>
      <c r="B20" s="27"/>
      <c r="C20" s="32"/>
      <c r="D20" s="27" t="s">
        <v>47</v>
      </c>
      <c r="E20" s="27"/>
      <c r="F20" s="27" t="s">
        <v>48</v>
      </c>
      <c r="G20" s="27"/>
      <c r="H20" s="27"/>
      <c r="I20" s="27"/>
      <c r="J20" s="27">
        <v>0</v>
      </c>
      <c r="K20" s="27" t="e">
        <f t="shared" si="0"/>
        <v>#REF!</v>
      </c>
      <c r="L20" s="27" t="e">
        <f t="shared" si="1"/>
        <v>#REF!</v>
      </c>
      <c r="M20" s="27" t="e">
        <f t="shared" si="2"/>
        <v>#REF!</v>
      </c>
      <c r="U20" s="31"/>
      <c r="V20" s="31"/>
      <c r="W20" s="31"/>
      <c r="X20" s="31"/>
      <c r="Y20" s="31"/>
      <c r="Z20" s="31"/>
      <c r="AA20" s="31"/>
      <c r="AB20" s="31"/>
    </row>
    <row r="21" spans="1:28" s="35" customFormat="1" ht="121.5" customHeight="1">
      <c r="A21" s="24" t="s">
        <v>10</v>
      </c>
      <c r="B21" s="25" t="s">
        <v>49</v>
      </c>
      <c r="C21" s="26"/>
      <c r="D21" s="27" t="s">
        <v>50</v>
      </c>
      <c r="E21" s="27"/>
      <c r="F21" s="27" t="s">
        <v>51</v>
      </c>
      <c r="G21" s="27" t="s">
        <v>19</v>
      </c>
      <c r="H21" s="27" t="s">
        <v>52</v>
      </c>
      <c r="I21" s="27"/>
      <c r="J21" s="27">
        <v>7</v>
      </c>
      <c r="K21" s="27" t="e">
        <f t="shared" si="0"/>
        <v>#REF!</v>
      </c>
      <c r="L21" s="27" t="e">
        <f t="shared" si="1"/>
        <v>#REF!</v>
      </c>
      <c r="M21" s="27" t="e">
        <f t="shared" si="2"/>
        <v>#REF!</v>
      </c>
      <c r="U21" s="31"/>
      <c r="V21" s="31"/>
      <c r="W21" s="31"/>
      <c r="X21" s="31"/>
      <c r="Y21" s="31"/>
      <c r="Z21" s="31"/>
      <c r="AA21" s="31"/>
      <c r="AB21" s="31"/>
    </row>
    <row r="22" spans="1:28" s="35" customFormat="1" ht="141" customHeight="1">
      <c r="A22" s="36"/>
      <c r="B22" s="37" t="s">
        <v>53</v>
      </c>
      <c r="C22" s="26"/>
      <c r="D22" s="38" t="s">
        <v>54</v>
      </c>
      <c r="E22" s="39"/>
      <c r="F22" s="40" t="s">
        <v>55</v>
      </c>
      <c r="G22" s="41" t="s">
        <v>19</v>
      </c>
      <c r="H22" s="40" t="s">
        <v>56</v>
      </c>
      <c r="I22" s="40" t="s">
        <v>57</v>
      </c>
      <c r="J22" s="42">
        <v>14</v>
      </c>
      <c r="K22" s="39" t="e">
        <f t="shared" si="0"/>
        <v>#REF!</v>
      </c>
      <c r="L22" s="39" t="e">
        <f t="shared" si="1"/>
        <v>#REF!</v>
      </c>
      <c r="M22" s="35" t="e">
        <f t="shared" si="2"/>
        <v>#REF!</v>
      </c>
      <c r="U22" s="31"/>
      <c r="V22" s="31"/>
      <c r="W22" s="31"/>
      <c r="X22" s="31"/>
      <c r="Y22" s="31"/>
      <c r="Z22" s="31"/>
      <c r="AA22" s="31"/>
      <c r="AB22" s="31"/>
    </row>
    <row r="23" spans="1:28" s="35" customFormat="1" ht="114.75" customHeight="1">
      <c r="A23" s="36"/>
      <c r="B23" s="37" t="s">
        <v>58</v>
      </c>
      <c r="C23" s="32"/>
      <c r="D23" s="38" t="s">
        <v>59</v>
      </c>
      <c r="E23" s="39"/>
      <c r="F23" s="40" t="s">
        <v>60</v>
      </c>
      <c r="G23" s="41" t="s">
        <v>19</v>
      </c>
      <c r="H23" s="40" t="s">
        <v>52</v>
      </c>
      <c r="I23" s="40"/>
      <c r="J23" s="39">
        <v>3</v>
      </c>
      <c r="K23" s="39" t="e">
        <f t="shared" si="0"/>
        <v>#REF!</v>
      </c>
      <c r="L23" s="39" t="e">
        <f t="shared" si="1"/>
        <v>#REF!</v>
      </c>
      <c r="M23" s="35" t="e">
        <f t="shared" si="2"/>
        <v>#REF!</v>
      </c>
      <c r="U23" s="31"/>
      <c r="V23" s="31"/>
      <c r="W23" s="31"/>
      <c r="X23" s="31"/>
      <c r="Y23" s="31"/>
      <c r="Z23" s="31"/>
      <c r="AA23" s="31"/>
      <c r="AB23" s="31"/>
    </row>
    <row r="24" spans="1:28" s="35" customFormat="1" ht="113.25" customHeight="1">
      <c r="A24" s="36"/>
      <c r="B24" s="37"/>
      <c r="C24" s="32"/>
      <c r="D24" s="38" t="s">
        <v>61</v>
      </c>
      <c r="E24" s="39"/>
      <c r="F24" s="40" t="s">
        <v>62</v>
      </c>
      <c r="G24" s="41"/>
      <c r="H24" s="40"/>
      <c r="I24" s="40"/>
      <c r="J24" s="39">
        <v>0</v>
      </c>
      <c r="K24" s="39" t="e">
        <f t="shared" si="0"/>
        <v>#REF!</v>
      </c>
      <c r="L24" s="39" t="e">
        <f t="shared" si="1"/>
        <v>#REF!</v>
      </c>
      <c r="M24" s="35" t="e">
        <f t="shared" si="2"/>
        <v>#REF!</v>
      </c>
      <c r="U24" s="31"/>
      <c r="V24" s="31"/>
      <c r="W24" s="31"/>
      <c r="X24" s="31"/>
      <c r="Y24" s="31"/>
      <c r="Z24" s="31"/>
      <c r="AA24" s="31"/>
      <c r="AB24" s="31"/>
    </row>
    <row r="25" spans="1:28" s="35" customFormat="1" ht="89.25" customHeight="1">
      <c r="A25" s="43"/>
      <c r="B25" s="37" t="s">
        <v>63</v>
      </c>
      <c r="C25" s="26"/>
      <c r="D25" s="38" t="s">
        <v>64</v>
      </c>
      <c r="E25" s="39"/>
      <c r="F25" s="40" t="s">
        <v>65</v>
      </c>
      <c r="G25" s="44"/>
      <c r="H25" s="40"/>
      <c r="I25" s="40"/>
      <c r="J25" s="39">
        <v>3</v>
      </c>
      <c r="K25" s="39" t="e">
        <f t="shared" si="0"/>
        <v>#REF!</v>
      </c>
      <c r="L25" s="39" t="e">
        <f t="shared" si="1"/>
        <v>#REF!</v>
      </c>
      <c r="M25" s="35" t="e">
        <f t="shared" si="2"/>
        <v>#REF!</v>
      </c>
      <c r="U25" s="31"/>
      <c r="V25" s="31"/>
      <c r="W25" s="31"/>
      <c r="X25" s="31"/>
      <c r="Y25" s="31"/>
      <c r="Z25" s="31"/>
      <c r="AA25" s="31"/>
      <c r="AB25" s="31"/>
    </row>
    <row r="26" spans="1:28" s="46" customFormat="1" ht="70.5" customHeight="1">
      <c r="A26" s="36"/>
      <c r="B26" s="37" t="s">
        <v>66</v>
      </c>
      <c r="C26" s="32"/>
      <c r="D26" s="38" t="s">
        <v>67</v>
      </c>
      <c r="E26" s="45"/>
      <c r="F26" s="45" t="s">
        <v>68</v>
      </c>
      <c r="G26" s="45"/>
      <c r="H26" s="45"/>
      <c r="I26" s="45"/>
      <c r="J26" s="45">
        <f>1+3+2+3+1+1+1+3</f>
        <v>15</v>
      </c>
      <c r="K26" s="39" t="e">
        <f t="shared" si="0"/>
        <v>#REF!</v>
      </c>
      <c r="L26" s="39" t="e">
        <f t="shared" si="1"/>
        <v>#REF!</v>
      </c>
      <c r="M26" s="35" t="e">
        <f t="shared" si="2"/>
        <v>#REF!</v>
      </c>
      <c r="U26" s="31"/>
      <c r="V26" s="31"/>
      <c r="W26" s="31"/>
      <c r="X26" s="31"/>
      <c r="Y26" s="31"/>
      <c r="Z26" s="31"/>
      <c r="AA26" s="31"/>
      <c r="AB26" s="31"/>
    </row>
    <row r="27" spans="1:28" s="35" customFormat="1" ht="177.75" customHeight="1">
      <c r="A27" s="36"/>
      <c r="B27" s="37" t="s">
        <v>69</v>
      </c>
      <c r="C27" s="26"/>
      <c r="D27" s="38" t="s">
        <v>70</v>
      </c>
      <c r="E27" s="39"/>
      <c r="F27" s="40" t="s">
        <v>71</v>
      </c>
      <c r="G27" s="44"/>
      <c r="H27" s="40"/>
      <c r="I27" s="40"/>
      <c r="J27" s="39">
        <v>8</v>
      </c>
      <c r="K27" s="39" t="e">
        <f t="shared" si="0"/>
        <v>#REF!</v>
      </c>
      <c r="L27" s="39" t="e">
        <f t="shared" si="1"/>
        <v>#REF!</v>
      </c>
      <c r="M27" s="35" t="e">
        <f t="shared" si="2"/>
        <v>#REF!</v>
      </c>
      <c r="U27" s="31"/>
      <c r="V27" s="31"/>
      <c r="W27" s="31"/>
      <c r="X27" s="31"/>
      <c r="Y27" s="31"/>
      <c r="Z27" s="31"/>
      <c r="AA27" s="31"/>
      <c r="AB27" s="31"/>
    </row>
    <row r="28" spans="1:28" s="35" customFormat="1" ht="195.75" customHeight="1">
      <c r="A28" s="36"/>
      <c r="B28" s="37" t="s">
        <v>72</v>
      </c>
      <c r="C28" s="32"/>
      <c r="D28" s="38" t="s">
        <v>73</v>
      </c>
      <c r="E28" s="39"/>
      <c r="F28" s="40" t="s">
        <v>74</v>
      </c>
      <c r="G28" s="44"/>
      <c r="H28" s="40"/>
      <c r="I28" s="40"/>
      <c r="J28" s="39">
        <v>2</v>
      </c>
      <c r="K28" s="39" t="e">
        <f t="shared" si="0"/>
        <v>#REF!</v>
      </c>
      <c r="L28" s="39" t="e">
        <f t="shared" si="1"/>
        <v>#REF!</v>
      </c>
      <c r="M28" s="35" t="e">
        <f t="shared" si="2"/>
        <v>#REF!</v>
      </c>
      <c r="U28" s="31"/>
      <c r="V28" s="31"/>
      <c r="W28" s="31"/>
      <c r="X28" s="31"/>
      <c r="Y28" s="31"/>
      <c r="Z28" s="31"/>
      <c r="AA28" s="31"/>
      <c r="AB28" s="31"/>
    </row>
    <row r="29" spans="1:28" s="35" customFormat="1" ht="147" customHeight="1">
      <c r="A29" s="43"/>
      <c r="B29" s="47" t="s">
        <v>75</v>
      </c>
      <c r="C29" s="48"/>
      <c r="D29" s="38" t="s">
        <v>76</v>
      </c>
      <c r="E29" s="39"/>
      <c r="F29" s="40" t="s">
        <v>77</v>
      </c>
      <c r="G29" s="44"/>
      <c r="H29" s="40"/>
      <c r="I29" s="40"/>
      <c r="J29" s="39">
        <f>2+2+1+2+1+2+1+1</f>
        <v>12</v>
      </c>
      <c r="K29" s="39" t="e">
        <f t="shared" si="0"/>
        <v>#REF!</v>
      </c>
      <c r="L29" s="39" t="e">
        <f t="shared" si="1"/>
        <v>#REF!</v>
      </c>
      <c r="M29" s="35" t="e">
        <f t="shared" si="2"/>
        <v>#REF!</v>
      </c>
      <c r="U29" s="31"/>
      <c r="V29" s="31"/>
      <c r="W29" s="31"/>
      <c r="X29" s="31"/>
      <c r="Y29" s="31"/>
      <c r="Z29" s="31"/>
      <c r="AA29" s="31"/>
      <c r="AB29" s="31"/>
    </row>
    <row r="30" spans="1:28" s="28" customFormat="1" ht="238.5" customHeight="1">
      <c r="A30" s="24" t="s">
        <v>10</v>
      </c>
      <c r="B30" s="25" t="s">
        <v>78</v>
      </c>
      <c r="C30" s="32"/>
      <c r="D30" s="34" t="s">
        <v>79</v>
      </c>
      <c r="E30" s="30"/>
      <c r="F30" s="29" t="s">
        <v>80</v>
      </c>
      <c r="G30" s="33"/>
      <c r="H30" s="29"/>
      <c r="I30" s="29"/>
      <c r="J30" s="30">
        <v>2</v>
      </c>
      <c r="K30" s="30" t="e">
        <f t="shared" si="0"/>
        <v>#REF!</v>
      </c>
      <c r="L30" s="30" t="e">
        <f t="shared" si="1"/>
        <v>#REF!</v>
      </c>
      <c r="M30" s="30" t="e">
        <f t="shared" si="2"/>
        <v>#REF!</v>
      </c>
      <c r="U30" s="31"/>
      <c r="V30" s="31"/>
      <c r="W30" s="31"/>
      <c r="X30" s="31"/>
      <c r="Y30" s="31"/>
      <c r="Z30" s="31"/>
      <c r="AA30" s="31"/>
      <c r="AB30" s="31"/>
    </row>
    <row r="31" spans="1:28" s="35" customFormat="1" ht="261" customHeight="1">
      <c r="A31" s="49"/>
      <c r="B31" s="37" t="s">
        <v>81</v>
      </c>
      <c r="C31" s="26"/>
      <c r="D31" s="38" t="s">
        <v>82</v>
      </c>
      <c r="E31" s="39"/>
      <c r="F31" s="40" t="s">
        <v>83</v>
      </c>
      <c r="G31" s="44"/>
      <c r="H31" s="40"/>
      <c r="I31" s="40"/>
      <c r="J31" s="39">
        <f>6+8+8</f>
        <v>22</v>
      </c>
      <c r="K31" s="39" t="e">
        <f t="shared" si="0"/>
        <v>#REF!</v>
      </c>
      <c r="L31" s="39" t="e">
        <f t="shared" si="1"/>
        <v>#REF!</v>
      </c>
      <c r="M31" s="35" t="e">
        <f t="shared" si="2"/>
        <v>#REF!</v>
      </c>
      <c r="N31" s="28"/>
      <c r="U31" s="31"/>
      <c r="V31" s="31"/>
      <c r="W31" s="31"/>
      <c r="X31" s="31"/>
      <c r="Y31" s="31"/>
      <c r="Z31" s="31"/>
      <c r="AA31" s="31"/>
      <c r="AB31" s="31"/>
    </row>
    <row r="32" spans="1:28" s="35" customFormat="1" ht="158.25" customHeight="1">
      <c r="A32" s="49"/>
      <c r="B32" s="40"/>
      <c r="C32" s="26"/>
      <c r="D32" s="40" t="s">
        <v>84</v>
      </c>
      <c r="E32" s="39"/>
      <c r="F32" s="40" t="s">
        <v>85</v>
      </c>
      <c r="G32" s="44"/>
      <c r="H32" s="40"/>
      <c r="I32" s="40"/>
      <c r="J32" s="39">
        <v>0</v>
      </c>
      <c r="K32" s="39" t="e">
        <f t="shared" si="0"/>
        <v>#REF!</v>
      </c>
      <c r="L32" s="39" t="e">
        <f t="shared" si="1"/>
        <v>#REF!</v>
      </c>
      <c r="M32" s="35" t="e">
        <f t="shared" si="2"/>
        <v>#REF!</v>
      </c>
      <c r="N32" s="28"/>
      <c r="U32" s="31"/>
      <c r="V32" s="31"/>
      <c r="W32" s="31"/>
      <c r="X32" s="31"/>
      <c r="Y32" s="31"/>
      <c r="Z32" s="31"/>
      <c r="AA32" s="31"/>
      <c r="AB32" s="31"/>
    </row>
    <row r="33" spans="1:28" s="35" customFormat="1" ht="168" customHeight="1">
      <c r="A33" s="24" t="s">
        <v>10</v>
      </c>
      <c r="B33" s="27" t="s">
        <v>86</v>
      </c>
      <c r="C33" s="26"/>
      <c r="D33" s="27" t="s">
        <v>87</v>
      </c>
      <c r="E33" s="27"/>
      <c r="F33" s="27" t="s">
        <v>88</v>
      </c>
      <c r="G33" s="27"/>
      <c r="H33" s="27"/>
      <c r="I33" s="27"/>
      <c r="J33" s="27">
        <v>2</v>
      </c>
      <c r="K33" s="27" t="e">
        <f t="shared" si="0"/>
        <v>#REF!</v>
      </c>
      <c r="L33" s="27" t="e">
        <f t="shared" si="1"/>
        <v>#REF!</v>
      </c>
      <c r="M33" s="27" t="e">
        <f t="shared" si="2"/>
        <v>#REF!</v>
      </c>
      <c r="N33" s="27"/>
      <c r="U33" s="31"/>
      <c r="V33" s="31"/>
      <c r="W33" s="31"/>
      <c r="X33" s="31"/>
      <c r="Y33" s="31"/>
      <c r="Z33" s="31"/>
      <c r="AA33" s="31"/>
      <c r="AB33" s="31"/>
    </row>
    <row r="34" spans="1:28" s="35" customFormat="1" ht="173.25" customHeight="1">
      <c r="A34" s="24" t="s">
        <v>10</v>
      </c>
      <c r="B34" s="27" t="s">
        <v>86</v>
      </c>
      <c r="C34" s="26"/>
      <c r="D34" s="27" t="s">
        <v>89</v>
      </c>
      <c r="E34" s="27"/>
      <c r="F34" s="27" t="s">
        <v>90</v>
      </c>
      <c r="G34" s="27"/>
      <c r="H34" s="27"/>
      <c r="I34" s="27"/>
      <c r="J34" s="27">
        <v>2</v>
      </c>
      <c r="K34" s="27" t="e">
        <f t="shared" si="0"/>
        <v>#REF!</v>
      </c>
      <c r="L34" s="27" t="e">
        <f t="shared" si="1"/>
        <v>#REF!</v>
      </c>
      <c r="M34" s="27" t="e">
        <f t="shared" si="2"/>
        <v>#REF!</v>
      </c>
      <c r="N34" s="27"/>
      <c r="U34" s="31"/>
      <c r="V34" s="31"/>
      <c r="W34" s="31"/>
      <c r="X34" s="31"/>
      <c r="Y34" s="31"/>
      <c r="Z34" s="31"/>
      <c r="AA34" s="31"/>
      <c r="AB34" s="31"/>
    </row>
    <row r="35" spans="1:28" s="46" customFormat="1" ht="112.5" customHeight="1">
      <c r="A35" s="36"/>
      <c r="B35" s="37" t="s">
        <v>91</v>
      </c>
      <c r="C35" s="26"/>
      <c r="D35" s="50" t="s">
        <v>92</v>
      </c>
      <c r="E35" s="45"/>
      <c r="F35" s="45" t="s">
        <v>93</v>
      </c>
      <c r="G35" s="45"/>
      <c r="H35" s="45"/>
      <c r="I35" s="45"/>
      <c r="J35" s="45">
        <v>4</v>
      </c>
      <c r="K35" s="39" t="e">
        <f t="shared" si="0"/>
        <v>#REF!</v>
      </c>
      <c r="L35" s="39" t="e">
        <f t="shared" si="1"/>
        <v>#REF!</v>
      </c>
      <c r="M35" s="35" t="e">
        <f t="shared" si="2"/>
        <v>#REF!</v>
      </c>
      <c r="U35" s="31"/>
      <c r="V35" s="31"/>
      <c r="W35" s="31"/>
      <c r="X35" s="31"/>
      <c r="Y35" s="31"/>
      <c r="Z35" s="31"/>
      <c r="AA35" s="31"/>
      <c r="AB35" s="31"/>
    </row>
    <row r="36" spans="1:28" s="28" customFormat="1" ht="159.75" customHeight="1">
      <c r="A36" s="24" t="s">
        <v>10</v>
      </c>
      <c r="B36" s="25" t="s">
        <v>16</v>
      </c>
      <c r="C36" s="26"/>
      <c r="D36" s="27" t="s">
        <v>94</v>
      </c>
      <c r="E36" s="30"/>
      <c r="F36" s="27" t="s">
        <v>95</v>
      </c>
      <c r="G36" s="33"/>
      <c r="H36" s="29"/>
      <c r="I36" s="29"/>
      <c r="J36" s="30">
        <v>1</v>
      </c>
      <c r="K36" s="30" t="e">
        <f t="shared" si="0"/>
        <v>#REF!</v>
      </c>
      <c r="L36" s="30" t="e">
        <f t="shared" si="1"/>
        <v>#REF!</v>
      </c>
      <c r="M36" s="28" t="e">
        <f t="shared" si="2"/>
        <v>#REF!</v>
      </c>
      <c r="U36" s="31"/>
      <c r="V36" s="31"/>
      <c r="W36" s="31"/>
      <c r="X36" s="31"/>
      <c r="Y36" s="31"/>
      <c r="Z36" s="31"/>
      <c r="AA36" s="31"/>
      <c r="AB36" s="31"/>
    </row>
    <row r="37" spans="1:28" s="35" customFormat="1" ht="171" customHeight="1">
      <c r="A37" s="36"/>
      <c r="B37" s="37" t="s">
        <v>96</v>
      </c>
      <c r="C37" s="26"/>
      <c r="D37" s="50" t="s">
        <v>97</v>
      </c>
      <c r="E37" s="39"/>
      <c r="F37" s="40" t="s">
        <v>98</v>
      </c>
      <c r="G37" s="41" t="s">
        <v>19</v>
      </c>
      <c r="H37" s="40" t="s">
        <v>99</v>
      </c>
      <c r="I37" s="40"/>
      <c r="J37" s="39">
        <v>14</v>
      </c>
      <c r="K37" s="39" t="e">
        <f t="shared" si="0"/>
        <v>#REF!</v>
      </c>
      <c r="L37" s="39" t="e">
        <f t="shared" si="1"/>
        <v>#REF!</v>
      </c>
      <c r="M37" s="35" t="e">
        <f t="shared" si="2"/>
        <v>#REF!</v>
      </c>
      <c r="U37" s="31"/>
      <c r="V37" s="31"/>
      <c r="W37" s="31"/>
      <c r="X37" s="31"/>
      <c r="Y37" s="31"/>
      <c r="Z37" s="31"/>
      <c r="AA37" s="31"/>
      <c r="AB37" s="31"/>
    </row>
    <row r="38" spans="1:28" s="35" customFormat="1" ht="126.75" customHeight="1">
      <c r="A38" s="36"/>
      <c r="B38" s="37" t="s">
        <v>100</v>
      </c>
      <c r="C38" s="32"/>
      <c r="D38" s="38" t="s">
        <v>101</v>
      </c>
      <c r="E38" s="39"/>
      <c r="F38" s="40" t="s">
        <v>102</v>
      </c>
      <c r="G38" s="44"/>
      <c r="H38" s="40"/>
      <c r="I38" s="40"/>
      <c r="J38" s="39">
        <f>3+12+12+1</f>
        <v>28</v>
      </c>
      <c r="K38" s="39" t="e">
        <f t="shared" si="0"/>
        <v>#REF!</v>
      </c>
      <c r="L38" s="39" t="e">
        <f t="shared" si="1"/>
        <v>#REF!</v>
      </c>
      <c r="M38" s="35" t="e">
        <f t="shared" si="2"/>
        <v>#REF!</v>
      </c>
      <c r="U38" s="31"/>
      <c r="V38" s="31"/>
      <c r="W38" s="31"/>
      <c r="X38" s="31"/>
      <c r="Y38" s="31"/>
      <c r="Z38" s="31"/>
      <c r="AA38" s="31"/>
      <c r="AB38" s="31"/>
    </row>
    <row r="39" spans="1:28" s="35" customFormat="1" ht="154.5" customHeight="1">
      <c r="A39" s="36"/>
      <c r="B39" s="37" t="s">
        <v>103</v>
      </c>
      <c r="C39" s="26"/>
      <c r="D39" s="38" t="s">
        <v>104</v>
      </c>
      <c r="E39" s="39"/>
      <c r="F39" s="40" t="s">
        <v>105</v>
      </c>
      <c r="G39" s="44"/>
      <c r="H39" s="40"/>
      <c r="I39" s="40"/>
      <c r="J39" s="39">
        <v>1</v>
      </c>
      <c r="K39" s="39" t="e">
        <f t="shared" si="0"/>
        <v>#REF!</v>
      </c>
      <c r="L39" s="39" t="e">
        <f t="shared" si="1"/>
        <v>#REF!</v>
      </c>
      <c r="M39" s="35" t="e">
        <f t="shared" si="2"/>
        <v>#REF!</v>
      </c>
      <c r="U39" s="31"/>
      <c r="V39" s="31"/>
      <c r="W39" s="31"/>
      <c r="X39" s="31"/>
      <c r="Y39" s="31"/>
      <c r="Z39" s="31"/>
      <c r="AA39" s="31"/>
      <c r="AB39" s="31"/>
    </row>
    <row r="40" spans="1:28" s="35" customFormat="1" ht="154.5" customHeight="1">
      <c r="A40" s="36"/>
      <c r="B40" s="37" t="s">
        <v>106</v>
      </c>
      <c r="C40" s="32"/>
      <c r="D40" s="38" t="s">
        <v>107</v>
      </c>
      <c r="E40" s="39"/>
      <c r="F40" s="40" t="s">
        <v>108</v>
      </c>
      <c r="G40" s="44"/>
      <c r="H40" s="40"/>
      <c r="I40" s="40"/>
      <c r="J40" s="39">
        <v>2</v>
      </c>
      <c r="K40" s="39" t="e">
        <f t="shared" si="0"/>
        <v>#REF!</v>
      </c>
      <c r="L40" s="39" t="e">
        <f t="shared" si="1"/>
        <v>#REF!</v>
      </c>
      <c r="M40" s="35" t="e">
        <f t="shared" si="2"/>
        <v>#REF!</v>
      </c>
      <c r="U40" s="31"/>
      <c r="V40" s="31"/>
      <c r="W40" s="31"/>
      <c r="X40" s="31"/>
      <c r="Y40" s="31"/>
      <c r="Z40" s="31"/>
      <c r="AA40" s="31"/>
      <c r="AB40" s="31"/>
    </row>
    <row r="41" spans="1:28" s="35" customFormat="1" ht="131.25" customHeight="1">
      <c r="A41" s="36"/>
      <c r="B41" s="37" t="s">
        <v>109</v>
      </c>
      <c r="C41" s="32"/>
      <c r="D41" s="38" t="s">
        <v>110</v>
      </c>
      <c r="E41" s="39"/>
      <c r="F41" s="40" t="s">
        <v>111</v>
      </c>
      <c r="G41" s="44"/>
      <c r="H41" s="40"/>
      <c r="I41" s="40"/>
      <c r="J41" s="39">
        <f>9+6+8+1+24+30+32</f>
        <v>110</v>
      </c>
      <c r="K41" s="39" t="e">
        <f t="shared" si="0"/>
        <v>#REF!</v>
      </c>
      <c r="L41" s="39" t="e">
        <f t="shared" si="1"/>
        <v>#REF!</v>
      </c>
      <c r="M41" s="35" t="e">
        <f t="shared" si="2"/>
        <v>#REF!</v>
      </c>
      <c r="U41" s="31"/>
      <c r="V41" s="31"/>
      <c r="W41" s="31"/>
      <c r="X41" s="31"/>
      <c r="Y41" s="31"/>
      <c r="Z41" s="31"/>
      <c r="AA41" s="31"/>
      <c r="AB41" s="31"/>
    </row>
    <row r="42" spans="1:28" s="35" customFormat="1" ht="156.75" customHeight="1">
      <c r="A42" s="36"/>
      <c r="B42" s="37" t="s">
        <v>112</v>
      </c>
      <c r="C42" s="32"/>
      <c r="D42" s="38" t="s">
        <v>113</v>
      </c>
      <c r="E42" s="39"/>
      <c r="F42" s="40" t="s">
        <v>114</v>
      </c>
      <c r="G42" s="44"/>
      <c r="H42" s="40"/>
      <c r="I42" s="40"/>
      <c r="J42" s="39">
        <v>4</v>
      </c>
      <c r="K42" s="39" t="e">
        <f t="shared" si="0"/>
        <v>#REF!</v>
      </c>
      <c r="L42" s="39" t="e">
        <f t="shared" si="1"/>
        <v>#REF!</v>
      </c>
      <c r="M42" s="35" t="e">
        <f t="shared" si="2"/>
        <v>#REF!</v>
      </c>
      <c r="U42" s="31"/>
      <c r="V42" s="31"/>
      <c r="W42" s="31"/>
      <c r="X42" s="31"/>
      <c r="Y42" s="31"/>
      <c r="Z42" s="31"/>
      <c r="AA42" s="31"/>
      <c r="AB42" s="31"/>
    </row>
    <row r="43" spans="1:28" s="35" customFormat="1" ht="146.25" customHeight="1">
      <c r="A43" s="36"/>
      <c r="B43" s="37" t="s">
        <v>115</v>
      </c>
      <c r="C43" s="32"/>
      <c r="D43" s="38" t="s">
        <v>116</v>
      </c>
      <c r="E43" s="39"/>
      <c r="F43" s="40" t="s">
        <v>117</v>
      </c>
      <c r="G43" s="44"/>
      <c r="H43" s="40"/>
      <c r="I43" s="40"/>
      <c r="J43" s="39">
        <v>1</v>
      </c>
      <c r="K43" s="39" t="e">
        <f t="shared" si="0"/>
        <v>#REF!</v>
      </c>
      <c r="L43" s="39" t="e">
        <f t="shared" si="1"/>
        <v>#REF!</v>
      </c>
      <c r="M43" s="35" t="e">
        <f t="shared" si="2"/>
        <v>#REF!</v>
      </c>
      <c r="U43" s="31"/>
      <c r="V43" s="31"/>
      <c r="W43" s="31"/>
      <c r="X43" s="31"/>
      <c r="Y43" s="31"/>
      <c r="Z43" s="31"/>
      <c r="AA43" s="31"/>
      <c r="AB43" s="31"/>
    </row>
    <row r="44" spans="1:28" s="35" customFormat="1" ht="126" customHeight="1">
      <c r="A44" s="36"/>
      <c r="B44" s="51" t="s">
        <v>115</v>
      </c>
      <c r="C44" s="32"/>
      <c r="D44" s="50" t="s">
        <v>118</v>
      </c>
      <c r="E44" s="42"/>
      <c r="F44" s="47" t="s">
        <v>119</v>
      </c>
      <c r="G44" s="52"/>
      <c r="H44" s="47"/>
      <c r="I44" s="47"/>
      <c r="J44" s="42">
        <v>1</v>
      </c>
      <c r="K44" s="39" t="e">
        <f t="shared" si="0"/>
        <v>#REF!</v>
      </c>
      <c r="L44" s="39" t="e">
        <f t="shared" si="1"/>
        <v>#REF!</v>
      </c>
      <c r="M44" s="35" t="e">
        <f t="shared" si="2"/>
        <v>#REF!</v>
      </c>
      <c r="U44" s="31"/>
      <c r="V44" s="31"/>
      <c r="W44" s="31"/>
      <c r="X44" s="31"/>
      <c r="Y44" s="31"/>
      <c r="Z44" s="31"/>
      <c r="AA44" s="31"/>
      <c r="AB44" s="31"/>
    </row>
    <row r="45" spans="1:28" s="35" customFormat="1" ht="154.5" customHeight="1">
      <c r="A45" s="36"/>
      <c r="B45" s="37" t="s">
        <v>120</v>
      </c>
      <c r="C45" s="32"/>
      <c r="D45" s="38" t="s">
        <v>121</v>
      </c>
      <c r="E45" s="39"/>
      <c r="F45" s="40" t="s">
        <v>122</v>
      </c>
      <c r="G45" s="44"/>
      <c r="H45" s="40"/>
      <c r="I45" s="40"/>
      <c r="J45" s="39">
        <f>5+4+2+2+4+2+2</f>
        <v>21</v>
      </c>
      <c r="K45" s="39" t="e">
        <f t="shared" si="0"/>
        <v>#REF!</v>
      </c>
      <c r="L45" s="39" t="e">
        <f t="shared" si="1"/>
        <v>#REF!</v>
      </c>
      <c r="M45" s="35" t="e">
        <f t="shared" si="2"/>
        <v>#REF!</v>
      </c>
      <c r="U45" s="31"/>
      <c r="V45" s="31"/>
      <c r="W45" s="31"/>
      <c r="X45" s="31"/>
      <c r="Y45" s="31"/>
      <c r="Z45" s="31"/>
      <c r="AA45" s="31"/>
      <c r="AB45" s="31"/>
    </row>
    <row r="46" spans="1:28" s="35" customFormat="1" ht="187.5" customHeight="1">
      <c r="A46" s="36"/>
      <c r="B46" s="37" t="s">
        <v>123</v>
      </c>
      <c r="C46" s="32"/>
      <c r="D46" s="38" t="s">
        <v>124</v>
      </c>
      <c r="E46" s="39"/>
      <c r="F46" s="40" t="s">
        <v>125</v>
      </c>
      <c r="G46" s="44"/>
      <c r="H46" s="40"/>
      <c r="I46" s="40"/>
      <c r="J46" s="39">
        <v>2</v>
      </c>
      <c r="K46" s="39" t="e">
        <f t="shared" si="0"/>
        <v>#REF!</v>
      </c>
      <c r="L46" s="39" t="e">
        <f t="shared" si="1"/>
        <v>#REF!</v>
      </c>
      <c r="M46" s="35" t="e">
        <f t="shared" si="2"/>
        <v>#REF!</v>
      </c>
      <c r="U46" s="31"/>
      <c r="V46" s="31"/>
      <c r="W46" s="31"/>
      <c r="X46" s="31"/>
      <c r="Y46" s="31"/>
      <c r="Z46" s="31"/>
      <c r="AA46" s="31"/>
      <c r="AB46" s="31"/>
    </row>
    <row r="47" spans="1:28" s="35" customFormat="1" ht="206.25" customHeight="1">
      <c r="A47" s="36"/>
      <c r="B47" s="51" t="s">
        <v>126</v>
      </c>
      <c r="C47" s="32"/>
      <c r="D47" s="53" t="s">
        <v>127</v>
      </c>
      <c r="E47" s="39"/>
      <c r="F47" s="38" t="s">
        <v>128</v>
      </c>
      <c r="G47" s="44"/>
      <c r="H47" s="40"/>
      <c r="I47" s="40"/>
      <c r="J47" s="39">
        <v>4</v>
      </c>
      <c r="K47" s="39" t="e">
        <f t="shared" si="0"/>
        <v>#REF!</v>
      </c>
      <c r="L47" s="39" t="e">
        <f t="shared" si="1"/>
        <v>#REF!</v>
      </c>
      <c r="M47" s="35" t="e">
        <f t="shared" si="2"/>
        <v>#REF!</v>
      </c>
      <c r="U47" s="31"/>
      <c r="V47" s="31"/>
      <c r="W47" s="31"/>
      <c r="X47" s="31"/>
      <c r="Y47" s="31"/>
      <c r="Z47" s="31"/>
      <c r="AA47" s="31"/>
      <c r="AB47" s="31"/>
    </row>
    <row r="48" spans="1:28" s="35" customFormat="1" ht="134.25" customHeight="1">
      <c r="A48" s="43"/>
      <c r="B48" s="37" t="s">
        <v>129</v>
      </c>
      <c r="C48" s="32"/>
      <c r="D48" s="53" t="s">
        <v>130</v>
      </c>
      <c r="E48" s="39"/>
      <c r="F48" s="40" t="s">
        <v>131</v>
      </c>
      <c r="G48" s="44"/>
      <c r="H48" s="40"/>
      <c r="I48" s="40"/>
      <c r="J48" s="35">
        <v>8</v>
      </c>
      <c r="K48" s="39" t="e">
        <f t="shared" si="0"/>
        <v>#REF!</v>
      </c>
      <c r="L48" s="39" t="e">
        <f t="shared" si="1"/>
        <v>#REF!</v>
      </c>
      <c r="M48" s="35" t="e">
        <f t="shared" si="2"/>
        <v>#REF!</v>
      </c>
      <c r="U48" s="31"/>
      <c r="V48" s="31"/>
      <c r="W48" s="31"/>
      <c r="X48" s="31"/>
      <c r="Y48" s="31"/>
      <c r="Z48" s="31"/>
      <c r="AA48" s="31"/>
      <c r="AB48" s="31"/>
    </row>
    <row r="49" spans="1:28" s="35" customFormat="1" ht="147.75" customHeight="1">
      <c r="A49" s="43"/>
      <c r="B49" s="37" t="s">
        <v>132</v>
      </c>
      <c r="C49" s="32"/>
      <c r="D49" s="53" t="s">
        <v>133</v>
      </c>
      <c r="E49" s="39"/>
      <c r="F49" s="38" t="s">
        <v>134</v>
      </c>
      <c r="G49" s="44"/>
      <c r="H49" s="40"/>
      <c r="I49" s="40"/>
      <c r="J49" s="35">
        <v>1</v>
      </c>
      <c r="K49" s="39" t="e">
        <f t="shared" si="0"/>
        <v>#REF!</v>
      </c>
      <c r="L49" s="39" t="e">
        <f t="shared" si="1"/>
        <v>#REF!</v>
      </c>
      <c r="M49" s="35" t="e">
        <f t="shared" si="2"/>
        <v>#REF!</v>
      </c>
      <c r="U49" s="31"/>
      <c r="V49" s="31"/>
      <c r="W49" s="31"/>
      <c r="X49" s="31"/>
      <c r="Y49" s="31"/>
      <c r="Z49" s="31"/>
      <c r="AA49" s="31"/>
      <c r="AB49" s="31"/>
    </row>
    <row r="50" spans="1:28" s="35" customFormat="1" ht="130.5" customHeight="1">
      <c r="A50" s="36"/>
      <c r="B50" s="37" t="s">
        <v>135</v>
      </c>
      <c r="C50" s="26"/>
      <c r="D50" s="53" t="s">
        <v>136</v>
      </c>
      <c r="E50" s="39"/>
      <c r="F50" s="40" t="s">
        <v>137</v>
      </c>
      <c r="G50" s="44"/>
      <c r="H50" s="40"/>
      <c r="I50" s="40"/>
      <c r="J50" s="39">
        <v>2</v>
      </c>
      <c r="K50" s="39" t="e">
        <f t="shared" si="0"/>
        <v>#REF!</v>
      </c>
      <c r="L50" s="39" t="e">
        <f t="shared" si="1"/>
        <v>#REF!</v>
      </c>
      <c r="M50" s="35" t="e">
        <f t="shared" si="2"/>
        <v>#REF!</v>
      </c>
      <c r="N50" s="54"/>
      <c r="U50" s="31"/>
      <c r="V50" s="31"/>
      <c r="W50" s="31"/>
      <c r="X50" s="31"/>
      <c r="Y50" s="31"/>
      <c r="Z50" s="31"/>
      <c r="AA50" s="31"/>
      <c r="AB50" s="31"/>
    </row>
    <row r="51" spans="1:28" s="35" customFormat="1" ht="169.5" customHeight="1">
      <c r="A51" s="36"/>
      <c r="B51" s="51" t="s">
        <v>138</v>
      </c>
      <c r="C51" s="32"/>
      <c r="D51" s="38" t="s">
        <v>139</v>
      </c>
      <c r="E51" s="39"/>
      <c r="F51" s="40" t="s">
        <v>140</v>
      </c>
      <c r="G51" s="44"/>
      <c r="H51" s="40"/>
      <c r="I51" s="40"/>
      <c r="J51" s="39">
        <v>1</v>
      </c>
      <c r="K51" s="39" t="e">
        <f t="shared" si="0"/>
        <v>#REF!</v>
      </c>
      <c r="L51" s="39" t="e">
        <f t="shared" si="1"/>
        <v>#REF!</v>
      </c>
      <c r="M51" s="35" t="e">
        <f t="shared" si="2"/>
        <v>#REF!</v>
      </c>
      <c r="U51" s="31"/>
      <c r="V51" s="31"/>
      <c r="W51" s="31"/>
      <c r="X51" s="31"/>
      <c r="Y51" s="31"/>
      <c r="Z51" s="31"/>
      <c r="AA51" s="31"/>
      <c r="AB51" s="31"/>
    </row>
    <row r="52" spans="1:28" s="35" customFormat="1" ht="156.75" customHeight="1">
      <c r="A52" s="36"/>
      <c r="B52" s="51" t="s">
        <v>141</v>
      </c>
      <c r="C52" s="32"/>
      <c r="D52" s="38" t="s">
        <v>142</v>
      </c>
      <c r="E52" s="40"/>
      <c r="F52" s="40" t="s">
        <v>143</v>
      </c>
      <c r="G52" s="40"/>
      <c r="H52" s="40"/>
      <c r="I52" s="40"/>
      <c r="J52" s="40">
        <v>1</v>
      </c>
      <c r="K52" s="39" t="e">
        <f t="shared" si="0"/>
        <v>#REF!</v>
      </c>
      <c r="L52" s="39" t="e">
        <f t="shared" si="1"/>
        <v>#REF!</v>
      </c>
      <c r="M52" s="35" t="e">
        <f t="shared" si="2"/>
        <v>#REF!</v>
      </c>
      <c r="N52" s="28" t="e">
        <f>SUM(M39:M52)</f>
        <v>#REF!</v>
      </c>
      <c r="U52" s="31"/>
      <c r="V52" s="31"/>
      <c r="W52" s="31"/>
      <c r="X52" s="31"/>
      <c r="Y52" s="31"/>
      <c r="Z52" s="31"/>
      <c r="AA52" s="31"/>
      <c r="AB52" s="31"/>
    </row>
    <row r="53" spans="1:28" s="35" customFormat="1" ht="204" customHeight="1">
      <c r="A53" s="36"/>
      <c r="B53" s="37" t="s">
        <v>144</v>
      </c>
      <c r="C53" s="32"/>
      <c r="D53" s="38" t="s">
        <v>145</v>
      </c>
      <c r="E53" s="39"/>
      <c r="F53" s="40" t="s">
        <v>146</v>
      </c>
      <c r="G53" s="44"/>
      <c r="H53" s="40"/>
      <c r="I53" s="40"/>
      <c r="J53" s="39">
        <v>1</v>
      </c>
      <c r="K53" s="39" t="e">
        <f t="shared" si="0"/>
        <v>#REF!</v>
      </c>
      <c r="L53" s="39" t="e">
        <f t="shared" si="1"/>
        <v>#REF!</v>
      </c>
      <c r="M53" s="35" t="e">
        <f t="shared" si="2"/>
        <v>#REF!</v>
      </c>
      <c r="U53" s="31"/>
      <c r="V53" s="31"/>
      <c r="W53" s="31"/>
      <c r="X53" s="31"/>
      <c r="Y53" s="31"/>
      <c r="Z53" s="31"/>
      <c r="AA53" s="31"/>
      <c r="AB53" s="31"/>
    </row>
    <row r="54" spans="1:28" s="35" customFormat="1" ht="178.5" customHeight="1">
      <c r="A54" s="36"/>
      <c r="B54" s="37" t="s">
        <v>147</v>
      </c>
      <c r="C54" s="26"/>
      <c r="D54" s="38" t="s">
        <v>148</v>
      </c>
      <c r="E54" s="39"/>
      <c r="F54" s="40" t="s">
        <v>149</v>
      </c>
      <c r="G54" s="44"/>
      <c r="H54" s="40"/>
      <c r="I54" s="40"/>
      <c r="J54" s="39">
        <v>1</v>
      </c>
      <c r="K54" s="39" t="e">
        <f t="shared" si="0"/>
        <v>#REF!</v>
      </c>
      <c r="L54" s="39" t="e">
        <f t="shared" si="1"/>
        <v>#REF!</v>
      </c>
      <c r="M54" s="35" t="e">
        <f t="shared" si="2"/>
        <v>#REF!</v>
      </c>
      <c r="U54" s="31"/>
      <c r="V54" s="31"/>
      <c r="W54" s="31"/>
      <c r="X54" s="31"/>
      <c r="Y54" s="31"/>
      <c r="Z54" s="31"/>
      <c r="AA54" s="31"/>
      <c r="AB54" s="31"/>
    </row>
    <row r="55" spans="1:28" s="35" customFormat="1" ht="193.5" customHeight="1">
      <c r="A55" s="36"/>
      <c r="B55" s="51" t="s">
        <v>150</v>
      </c>
      <c r="C55" s="26"/>
      <c r="D55" s="38" t="s">
        <v>151</v>
      </c>
      <c r="E55" s="39"/>
      <c r="F55" s="40" t="s">
        <v>152</v>
      </c>
      <c r="G55" s="44"/>
      <c r="H55" s="40"/>
      <c r="I55" s="40"/>
      <c r="J55" s="39">
        <v>1</v>
      </c>
      <c r="K55" s="39" t="e">
        <f t="shared" si="0"/>
        <v>#REF!</v>
      </c>
      <c r="L55" s="39" t="e">
        <f t="shared" si="1"/>
        <v>#REF!</v>
      </c>
      <c r="M55" s="35" t="e">
        <f t="shared" si="2"/>
        <v>#REF!</v>
      </c>
      <c r="U55" s="31"/>
      <c r="V55" s="31"/>
      <c r="W55" s="31"/>
      <c r="X55" s="31"/>
      <c r="Y55" s="31"/>
      <c r="Z55" s="31"/>
      <c r="AA55" s="31"/>
      <c r="AB55" s="31"/>
    </row>
    <row r="56" spans="1:28" s="35" customFormat="1" ht="201" customHeight="1">
      <c r="A56" s="24" t="s">
        <v>10</v>
      </c>
      <c r="B56" s="27" t="s">
        <v>153</v>
      </c>
      <c r="C56" s="26"/>
      <c r="D56" s="27" t="s">
        <v>154</v>
      </c>
      <c r="E56" s="27"/>
      <c r="F56" s="27" t="s">
        <v>155</v>
      </c>
      <c r="G56" s="27"/>
      <c r="H56" s="27"/>
      <c r="I56" s="27"/>
      <c r="J56" s="27">
        <v>3</v>
      </c>
      <c r="K56" s="27" t="e">
        <f t="shared" si="0"/>
        <v>#REF!</v>
      </c>
      <c r="L56" s="27" t="e">
        <f t="shared" si="1"/>
        <v>#REF!</v>
      </c>
      <c r="M56" s="27" t="e">
        <f t="shared" si="2"/>
        <v>#REF!</v>
      </c>
      <c r="U56" s="31"/>
      <c r="V56" s="31"/>
      <c r="W56" s="31"/>
      <c r="X56" s="31"/>
      <c r="Y56" s="31"/>
      <c r="Z56" s="31"/>
      <c r="AA56" s="31"/>
      <c r="AB56" s="31"/>
    </row>
    <row r="57" spans="1:28" s="35" customFormat="1" ht="267" customHeight="1">
      <c r="A57" s="24" t="s">
        <v>10</v>
      </c>
      <c r="B57" s="27" t="s">
        <v>156</v>
      </c>
      <c r="C57" s="26"/>
      <c r="D57" s="27" t="s">
        <v>157</v>
      </c>
      <c r="E57" s="27"/>
      <c r="F57" s="27" t="s">
        <v>158</v>
      </c>
      <c r="G57" s="27"/>
      <c r="H57" s="27" t="s">
        <v>159</v>
      </c>
      <c r="I57" s="27"/>
      <c r="J57" s="27">
        <v>8</v>
      </c>
      <c r="K57" s="27" t="e">
        <f t="shared" si="0"/>
        <v>#REF!</v>
      </c>
      <c r="L57" s="27" t="e">
        <f t="shared" si="1"/>
        <v>#REF!</v>
      </c>
      <c r="M57" s="27" t="e">
        <f t="shared" si="2"/>
        <v>#REF!</v>
      </c>
      <c r="U57" s="31"/>
      <c r="V57" s="31"/>
      <c r="W57" s="31"/>
      <c r="X57" s="31"/>
      <c r="Y57" s="31"/>
      <c r="Z57" s="31"/>
      <c r="AA57" s="31"/>
      <c r="AB57" s="31"/>
    </row>
    <row r="58" spans="1:28" s="35" customFormat="1" ht="188.25" customHeight="1">
      <c r="A58" s="24" t="s">
        <v>10</v>
      </c>
      <c r="B58" s="27" t="s">
        <v>24</v>
      </c>
      <c r="C58" s="26"/>
      <c r="D58" s="27" t="s">
        <v>160</v>
      </c>
      <c r="E58" s="27"/>
      <c r="F58" s="27" t="s">
        <v>161</v>
      </c>
      <c r="G58" s="27"/>
      <c r="H58" s="27"/>
      <c r="I58" s="27"/>
      <c r="J58" s="27">
        <v>1</v>
      </c>
      <c r="K58" s="39" t="e">
        <f t="shared" si="0"/>
        <v>#REF!</v>
      </c>
      <c r="L58" s="39" t="e">
        <f t="shared" si="1"/>
        <v>#REF!</v>
      </c>
      <c r="M58" s="35" t="e">
        <f t="shared" si="2"/>
        <v>#REF!</v>
      </c>
      <c r="U58" s="31"/>
      <c r="V58" s="31"/>
      <c r="W58" s="31"/>
      <c r="X58" s="31"/>
      <c r="Y58" s="31"/>
      <c r="Z58" s="31"/>
      <c r="AA58" s="31"/>
      <c r="AB58" s="31"/>
    </row>
    <row r="59" spans="1:28" s="35" customFormat="1" ht="239.25" customHeight="1">
      <c r="A59" s="36"/>
      <c r="B59" s="37" t="s">
        <v>162</v>
      </c>
      <c r="C59" s="32"/>
      <c r="D59" s="38" t="s">
        <v>163</v>
      </c>
      <c r="E59" s="40"/>
      <c r="F59" s="40" t="s">
        <v>164</v>
      </c>
      <c r="G59" s="40"/>
      <c r="H59" s="40"/>
      <c r="I59" s="40"/>
      <c r="J59" s="40">
        <v>3</v>
      </c>
      <c r="K59" s="39" t="e">
        <f t="shared" si="0"/>
        <v>#REF!</v>
      </c>
      <c r="L59" s="39" t="e">
        <f t="shared" si="1"/>
        <v>#REF!</v>
      </c>
      <c r="M59" s="35" t="e">
        <f t="shared" si="2"/>
        <v>#REF!</v>
      </c>
      <c r="U59" s="31"/>
      <c r="V59" s="31"/>
      <c r="W59" s="31"/>
      <c r="X59" s="31"/>
      <c r="Y59" s="31"/>
      <c r="Z59" s="31"/>
      <c r="AA59" s="31"/>
      <c r="AB59" s="31"/>
    </row>
    <row r="60" spans="1:28" s="35" customFormat="1" ht="221.25" customHeight="1">
      <c r="A60" s="36"/>
      <c r="B60" s="37" t="s">
        <v>165</v>
      </c>
      <c r="C60" s="32"/>
      <c r="D60" s="38" t="s">
        <v>166</v>
      </c>
      <c r="E60" s="40"/>
      <c r="F60" s="40" t="s">
        <v>167</v>
      </c>
      <c r="G60" s="40"/>
      <c r="H60" s="40"/>
      <c r="I60" s="40"/>
      <c r="J60" s="40">
        <v>20</v>
      </c>
      <c r="K60" s="39" t="e">
        <f t="shared" si="0"/>
        <v>#REF!</v>
      </c>
      <c r="L60" s="39" t="e">
        <f t="shared" si="1"/>
        <v>#REF!</v>
      </c>
      <c r="M60" s="35" t="e">
        <f t="shared" si="2"/>
        <v>#REF!</v>
      </c>
      <c r="U60" s="31"/>
      <c r="V60" s="31"/>
      <c r="W60" s="31"/>
      <c r="X60" s="31"/>
      <c r="Y60" s="31"/>
      <c r="Z60" s="31"/>
      <c r="AA60" s="31"/>
      <c r="AB60" s="31"/>
    </row>
    <row r="61" spans="1:28" s="35" customFormat="1" ht="246.75" customHeight="1">
      <c r="A61" s="36"/>
      <c r="B61" s="37" t="s">
        <v>168</v>
      </c>
      <c r="C61" s="32"/>
      <c r="D61" s="38" t="s">
        <v>169</v>
      </c>
      <c r="E61" s="39"/>
      <c r="F61" s="40" t="s">
        <v>170</v>
      </c>
      <c r="G61" s="44"/>
      <c r="H61" s="40"/>
      <c r="I61" s="40"/>
      <c r="J61" s="39">
        <f>1+1+4+2+2</f>
        <v>10</v>
      </c>
      <c r="K61" s="39" t="e">
        <f t="shared" si="0"/>
        <v>#REF!</v>
      </c>
      <c r="L61" s="39" t="e">
        <f t="shared" si="1"/>
        <v>#REF!</v>
      </c>
      <c r="M61" s="35" t="e">
        <f t="shared" si="2"/>
        <v>#REF!</v>
      </c>
      <c r="U61" s="31"/>
      <c r="V61" s="31"/>
      <c r="W61" s="31"/>
      <c r="X61" s="31"/>
      <c r="Y61" s="31"/>
      <c r="Z61" s="31"/>
      <c r="AA61" s="31"/>
      <c r="AB61" s="31"/>
    </row>
    <row r="62" spans="1:28" s="35" customFormat="1" ht="235.5" customHeight="1">
      <c r="A62" s="36"/>
      <c r="B62" s="37" t="s">
        <v>171</v>
      </c>
      <c r="C62" s="32"/>
      <c r="D62" s="38" t="s">
        <v>172</v>
      </c>
      <c r="E62" s="39"/>
      <c r="F62" s="40" t="s">
        <v>173</v>
      </c>
      <c r="G62" s="44"/>
      <c r="H62" s="40"/>
      <c r="I62" s="40"/>
      <c r="J62" s="39">
        <f>2+2+2</f>
        <v>6</v>
      </c>
      <c r="K62" s="39" t="e">
        <f t="shared" si="0"/>
        <v>#REF!</v>
      </c>
      <c r="L62" s="39" t="e">
        <f t="shared" si="1"/>
        <v>#REF!</v>
      </c>
      <c r="M62" s="35" t="e">
        <f t="shared" si="2"/>
        <v>#REF!</v>
      </c>
      <c r="U62" s="31"/>
      <c r="V62" s="31"/>
      <c r="W62" s="31"/>
      <c r="X62" s="31"/>
      <c r="Y62" s="31"/>
      <c r="Z62" s="31"/>
      <c r="AA62" s="31"/>
      <c r="AB62" s="31"/>
    </row>
    <row r="63" spans="1:28" s="35" customFormat="1" ht="241.5" customHeight="1">
      <c r="A63" s="36"/>
      <c r="B63" s="37" t="s">
        <v>174</v>
      </c>
      <c r="C63" s="32"/>
      <c r="D63" s="38" t="s">
        <v>175</v>
      </c>
      <c r="E63" s="39"/>
      <c r="F63" s="40" t="s">
        <v>176</v>
      </c>
      <c r="G63" s="44"/>
      <c r="H63" s="40"/>
      <c r="I63" s="40"/>
      <c r="J63" s="39">
        <v>1</v>
      </c>
      <c r="K63" s="39" t="e">
        <f t="shared" si="0"/>
        <v>#REF!</v>
      </c>
      <c r="L63" s="39" t="e">
        <f t="shared" si="1"/>
        <v>#REF!</v>
      </c>
      <c r="M63" s="35" t="e">
        <f t="shared" si="2"/>
        <v>#REF!</v>
      </c>
      <c r="U63" s="31"/>
      <c r="V63" s="31"/>
      <c r="W63" s="31"/>
      <c r="X63" s="31"/>
      <c r="Y63" s="31"/>
      <c r="Z63" s="31"/>
      <c r="AA63" s="31"/>
      <c r="AB63" s="31"/>
    </row>
    <row r="64" spans="1:28" s="35" customFormat="1" ht="240" customHeight="1">
      <c r="A64" s="36"/>
      <c r="B64" s="37" t="s">
        <v>174</v>
      </c>
      <c r="C64" s="32"/>
      <c r="D64" s="38" t="s">
        <v>177</v>
      </c>
      <c r="E64" s="39"/>
      <c r="F64" s="40" t="s">
        <v>178</v>
      </c>
      <c r="G64" s="44"/>
      <c r="H64" s="40"/>
      <c r="I64" s="40"/>
      <c r="J64" s="39">
        <v>1</v>
      </c>
      <c r="K64" s="39" t="e">
        <f t="shared" si="0"/>
        <v>#REF!</v>
      </c>
      <c r="L64" s="39" t="e">
        <f t="shared" si="1"/>
        <v>#REF!</v>
      </c>
      <c r="M64" s="35" t="e">
        <f t="shared" si="2"/>
        <v>#REF!</v>
      </c>
      <c r="U64" s="31"/>
      <c r="V64" s="31"/>
      <c r="W64" s="31"/>
      <c r="X64" s="31"/>
      <c r="Y64" s="31"/>
      <c r="Z64" s="31"/>
      <c r="AA64" s="31"/>
      <c r="AB64" s="31"/>
    </row>
    <row r="65" spans="1:28" s="35" customFormat="1" ht="237.75" customHeight="1">
      <c r="A65" s="36"/>
      <c r="B65" s="37" t="s">
        <v>179</v>
      </c>
      <c r="C65" s="32"/>
      <c r="D65" s="38" t="s">
        <v>180</v>
      </c>
      <c r="E65" s="40"/>
      <c r="F65" s="40" t="s">
        <v>181</v>
      </c>
      <c r="G65" s="40"/>
      <c r="H65" s="40"/>
      <c r="I65" s="40"/>
      <c r="J65" s="40">
        <v>3</v>
      </c>
      <c r="K65" s="39" t="e">
        <f t="shared" si="0"/>
        <v>#REF!</v>
      </c>
      <c r="L65" s="39" t="e">
        <f t="shared" si="1"/>
        <v>#REF!</v>
      </c>
      <c r="M65" s="35" t="e">
        <f t="shared" si="2"/>
        <v>#REF!</v>
      </c>
      <c r="U65" s="31"/>
      <c r="V65" s="31"/>
      <c r="W65" s="31"/>
      <c r="X65" s="31"/>
      <c r="Y65" s="31"/>
      <c r="Z65" s="31"/>
      <c r="AA65" s="31"/>
      <c r="AB65" s="31"/>
    </row>
    <row r="66" spans="1:28" s="35" customFormat="1" ht="231.75" customHeight="1">
      <c r="A66" s="36"/>
      <c r="B66" s="37" t="s">
        <v>182</v>
      </c>
      <c r="C66" s="32"/>
      <c r="D66" s="38" t="s">
        <v>183</v>
      </c>
      <c r="E66" s="40"/>
      <c r="F66" s="40" t="s">
        <v>184</v>
      </c>
      <c r="G66" s="40"/>
      <c r="H66" s="40"/>
      <c r="I66" s="40"/>
      <c r="J66" s="40">
        <v>2</v>
      </c>
      <c r="K66" s="39" t="e">
        <f t="shared" si="0"/>
        <v>#REF!</v>
      </c>
      <c r="L66" s="39" t="e">
        <f t="shared" si="1"/>
        <v>#REF!</v>
      </c>
      <c r="M66" s="35" t="e">
        <f t="shared" si="2"/>
        <v>#REF!</v>
      </c>
      <c r="U66" s="31"/>
      <c r="V66" s="31"/>
      <c r="W66" s="31"/>
      <c r="X66" s="31"/>
      <c r="Y66" s="31"/>
      <c r="Z66" s="31"/>
      <c r="AA66" s="31"/>
      <c r="AB66" s="31"/>
    </row>
    <row r="67" spans="1:28" s="35" customFormat="1" ht="243" customHeight="1">
      <c r="A67" s="36"/>
      <c r="B67" s="55" t="s">
        <v>185</v>
      </c>
      <c r="C67" s="32"/>
      <c r="D67" s="38" t="s">
        <v>186</v>
      </c>
      <c r="E67" s="39"/>
      <c r="F67" s="40" t="s">
        <v>187</v>
      </c>
      <c r="G67" s="44"/>
      <c r="H67" s="40"/>
      <c r="I67" s="40"/>
      <c r="J67" s="39">
        <v>2</v>
      </c>
      <c r="K67" s="39" t="e">
        <f t="shared" si="0"/>
        <v>#REF!</v>
      </c>
      <c r="L67" s="39" t="e">
        <f t="shared" si="1"/>
        <v>#REF!</v>
      </c>
      <c r="M67" s="35" t="e">
        <f t="shared" si="2"/>
        <v>#REF!</v>
      </c>
      <c r="U67" s="31"/>
      <c r="V67" s="31"/>
      <c r="W67" s="31"/>
      <c r="X67" s="31"/>
      <c r="Y67" s="31"/>
      <c r="Z67" s="31"/>
      <c r="AA67" s="31"/>
      <c r="AB67" s="31"/>
    </row>
    <row r="68" spans="1:28" s="35" customFormat="1" ht="207.75" customHeight="1">
      <c r="A68" s="43"/>
      <c r="B68" s="37" t="s">
        <v>188</v>
      </c>
      <c r="C68" s="32"/>
      <c r="D68" s="38" t="s">
        <v>189</v>
      </c>
      <c r="E68" s="39"/>
      <c r="F68" s="40" t="s">
        <v>190</v>
      </c>
      <c r="G68" s="44"/>
      <c r="H68" s="40"/>
      <c r="I68" s="40"/>
      <c r="J68" s="39">
        <v>3</v>
      </c>
      <c r="K68" s="39" t="e">
        <f t="shared" si="0"/>
        <v>#REF!</v>
      </c>
      <c r="L68" s="39" t="e">
        <f t="shared" si="1"/>
        <v>#REF!</v>
      </c>
      <c r="M68" s="35" t="e">
        <f t="shared" si="2"/>
        <v>#REF!</v>
      </c>
      <c r="U68" s="31"/>
      <c r="V68" s="31"/>
      <c r="W68" s="31"/>
      <c r="X68" s="31"/>
      <c r="Y68" s="31"/>
      <c r="Z68" s="31"/>
      <c r="AA68" s="31"/>
      <c r="AB68" s="31"/>
    </row>
    <row r="69" spans="1:28" s="35" customFormat="1" ht="234" customHeight="1">
      <c r="A69" s="36"/>
      <c r="B69" s="37" t="s">
        <v>144</v>
      </c>
      <c r="C69" s="32"/>
      <c r="D69" s="38" t="s">
        <v>191</v>
      </c>
      <c r="E69" s="39"/>
      <c r="F69" s="40" t="s">
        <v>192</v>
      </c>
      <c r="G69" s="44"/>
      <c r="H69" s="40"/>
      <c r="I69" s="40"/>
      <c r="J69" s="39">
        <v>1</v>
      </c>
      <c r="K69" s="39" t="e">
        <f t="shared" si="0"/>
        <v>#REF!</v>
      </c>
      <c r="L69" s="39" t="e">
        <f t="shared" si="1"/>
        <v>#REF!</v>
      </c>
      <c r="M69" s="35" t="e">
        <f t="shared" si="2"/>
        <v>#REF!</v>
      </c>
      <c r="U69" s="31"/>
      <c r="V69" s="31"/>
      <c r="W69" s="31"/>
      <c r="X69" s="31"/>
      <c r="Y69" s="31"/>
      <c r="Z69" s="31"/>
      <c r="AA69" s="31"/>
      <c r="AB69" s="31"/>
    </row>
    <row r="70" spans="1:28" s="35" customFormat="1" ht="100.5" customHeight="1">
      <c r="A70" s="36"/>
      <c r="B70" s="56" t="s">
        <v>193</v>
      </c>
      <c r="C70" s="32"/>
      <c r="D70" s="53" t="s">
        <v>194</v>
      </c>
      <c r="E70" s="47"/>
      <c r="F70" s="47" t="s">
        <v>195</v>
      </c>
      <c r="G70" s="47"/>
      <c r="H70" s="47"/>
      <c r="I70" s="47"/>
      <c r="J70" s="47">
        <v>1</v>
      </c>
      <c r="K70" s="39" t="e">
        <f t="shared" si="0"/>
        <v>#REF!</v>
      </c>
      <c r="L70" s="39" t="e">
        <f t="shared" si="1"/>
        <v>#REF!</v>
      </c>
      <c r="M70" s="35" t="e">
        <f t="shared" si="2"/>
        <v>#REF!</v>
      </c>
      <c r="N70" s="28"/>
      <c r="U70" s="31"/>
      <c r="V70" s="31"/>
      <c r="W70" s="31"/>
      <c r="X70" s="31"/>
      <c r="Y70" s="31"/>
      <c r="Z70" s="31"/>
      <c r="AA70" s="31"/>
      <c r="AB70" s="31"/>
    </row>
    <row r="71" spans="1:28" s="35" customFormat="1" ht="236.25" customHeight="1">
      <c r="A71" s="36"/>
      <c r="B71" s="37" t="s">
        <v>196</v>
      </c>
      <c r="C71" s="32"/>
      <c r="D71" s="38" t="s">
        <v>197</v>
      </c>
      <c r="E71" s="39"/>
      <c r="F71" s="40" t="s">
        <v>198</v>
      </c>
      <c r="G71" s="44"/>
      <c r="H71" s="40"/>
      <c r="I71" s="40"/>
      <c r="J71" s="39">
        <f>8+6+5</f>
        <v>19</v>
      </c>
      <c r="K71" s="39" t="e">
        <f t="shared" si="0"/>
        <v>#REF!</v>
      </c>
      <c r="L71" s="39" t="e">
        <f t="shared" si="1"/>
        <v>#REF!</v>
      </c>
      <c r="M71" s="35" t="e">
        <f t="shared" si="2"/>
        <v>#REF!</v>
      </c>
      <c r="U71" s="31"/>
      <c r="V71" s="31"/>
      <c r="W71" s="31"/>
      <c r="X71" s="31"/>
      <c r="Y71" s="31"/>
      <c r="Z71" s="31"/>
      <c r="AA71" s="31"/>
      <c r="AB71" s="31"/>
    </row>
    <row r="72" spans="1:28" s="35" customFormat="1" ht="121.5" customHeight="1">
      <c r="A72" s="36"/>
      <c r="B72" s="37" t="s">
        <v>199</v>
      </c>
      <c r="C72" s="32"/>
      <c r="D72" s="38" t="s">
        <v>200</v>
      </c>
      <c r="E72" s="40"/>
      <c r="F72" s="40" t="s">
        <v>201</v>
      </c>
      <c r="G72" s="40"/>
      <c r="H72" s="40"/>
      <c r="I72" s="40"/>
      <c r="J72" s="40">
        <f>8</f>
        <v>8</v>
      </c>
      <c r="K72" s="39" t="e">
        <f t="shared" si="0"/>
        <v>#REF!</v>
      </c>
      <c r="L72" s="39" t="e">
        <f t="shared" si="1"/>
        <v>#REF!</v>
      </c>
      <c r="M72" s="35" t="e">
        <f t="shared" si="2"/>
        <v>#REF!</v>
      </c>
      <c r="U72" s="31"/>
      <c r="V72" s="31"/>
      <c r="W72" s="31"/>
      <c r="X72" s="31"/>
      <c r="Y72" s="31"/>
      <c r="Z72" s="31"/>
      <c r="AA72" s="31"/>
      <c r="AB72" s="31"/>
    </row>
    <row r="73" spans="1:28" s="35" customFormat="1" ht="243" customHeight="1">
      <c r="A73" s="36"/>
      <c r="B73" s="37" t="s">
        <v>202</v>
      </c>
      <c r="C73" s="32"/>
      <c r="D73" s="38" t="s">
        <v>203</v>
      </c>
      <c r="E73" s="39"/>
      <c r="F73" s="40" t="s">
        <v>204</v>
      </c>
      <c r="G73" s="44"/>
      <c r="H73" s="40"/>
      <c r="I73" s="40"/>
      <c r="J73" s="39">
        <f>1+1+1</f>
        <v>3</v>
      </c>
      <c r="K73" s="39" t="e">
        <f t="shared" si="0"/>
        <v>#REF!</v>
      </c>
      <c r="L73" s="39" t="e">
        <f t="shared" si="1"/>
        <v>#REF!</v>
      </c>
      <c r="M73" s="35" t="e">
        <f t="shared" si="2"/>
        <v>#REF!</v>
      </c>
      <c r="U73" s="31"/>
      <c r="V73" s="31"/>
      <c r="W73" s="31"/>
      <c r="X73" s="31"/>
      <c r="Y73" s="31"/>
      <c r="Z73" s="31"/>
      <c r="AA73" s="31"/>
      <c r="AB73" s="31"/>
    </row>
    <row r="74" spans="1:28" s="35" customFormat="1" ht="258" customHeight="1">
      <c r="A74" s="36"/>
      <c r="B74" s="37" t="s">
        <v>205</v>
      </c>
      <c r="C74" s="32"/>
      <c r="D74" s="38" t="s">
        <v>206</v>
      </c>
      <c r="E74" s="39"/>
      <c r="F74" s="40" t="s">
        <v>207</v>
      </c>
      <c r="G74" s="44"/>
      <c r="H74" s="40"/>
      <c r="I74" s="40"/>
      <c r="J74" s="39">
        <v>2</v>
      </c>
      <c r="K74" s="39" t="e">
        <f t="shared" si="0"/>
        <v>#REF!</v>
      </c>
      <c r="L74" s="39" t="e">
        <f t="shared" si="1"/>
        <v>#REF!</v>
      </c>
      <c r="M74" s="35" t="e">
        <f t="shared" si="2"/>
        <v>#REF!</v>
      </c>
      <c r="U74" s="31"/>
      <c r="V74" s="31"/>
      <c r="W74" s="31"/>
      <c r="X74" s="31"/>
      <c r="Y74" s="31"/>
      <c r="Z74" s="31"/>
      <c r="AA74" s="31"/>
      <c r="AB74" s="31"/>
    </row>
    <row r="75" spans="1:28" s="35" customFormat="1" ht="243" customHeight="1">
      <c r="A75" s="36"/>
      <c r="B75" s="37" t="s">
        <v>208</v>
      </c>
      <c r="C75" s="32"/>
      <c r="D75" s="38" t="s">
        <v>209</v>
      </c>
      <c r="E75" s="39"/>
      <c r="F75" s="40" t="s">
        <v>210</v>
      </c>
      <c r="G75" s="44"/>
      <c r="H75" s="40"/>
      <c r="I75" s="40"/>
      <c r="J75" s="39">
        <v>3</v>
      </c>
      <c r="K75" s="39" t="e">
        <f t="shared" si="0"/>
        <v>#REF!</v>
      </c>
      <c r="L75" s="39" t="e">
        <f t="shared" si="1"/>
        <v>#REF!</v>
      </c>
      <c r="M75" s="35" t="e">
        <f t="shared" si="2"/>
        <v>#REF!</v>
      </c>
      <c r="U75" s="31"/>
      <c r="V75" s="31"/>
      <c r="W75" s="31"/>
      <c r="X75" s="31"/>
      <c r="Y75" s="31"/>
      <c r="Z75" s="31"/>
      <c r="AA75" s="31"/>
      <c r="AB75" s="31"/>
    </row>
    <row r="76" spans="1:28" s="35" customFormat="1" ht="123.75" customHeight="1">
      <c r="A76" s="36"/>
      <c r="B76" s="37" t="s">
        <v>211</v>
      </c>
      <c r="C76" s="26"/>
      <c r="D76" s="38" t="s">
        <v>212</v>
      </c>
      <c r="E76" s="40"/>
      <c r="F76" s="40" t="s">
        <v>213</v>
      </c>
      <c r="G76" s="40"/>
      <c r="H76" s="40"/>
      <c r="I76" s="40"/>
      <c r="J76" s="40">
        <f>4+3+5</f>
        <v>12</v>
      </c>
      <c r="K76" s="39" t="e">
        <f t="shared" si="0"/>
        <v>#REF!</v>
      </c>
      <c r="L76" s="39" t="e">
        <f t="shared" si="1"/>
        <v>#REF!</v>
      </c>
      <c r="M76" s="35" t="e">
        <f t="shared" si="2"/>
        <v>#REF!</v>
      </c>
      <c r="U76" s="31"/>
      <c r="V76" s="31"/>
      <c r="W76" s="31"/>
      <c r="X76" s="31"/>
      <c r="Y76" s="31"/>
      <c r="Z76" s="31"/>
      <c r="AA76" s="31"/>
      <c r="AB76" s="31"/>
    </row>
    <row r="77" spans="1:28" s="35" customFormat="1" ht="252" customHeight="1">
      <c r="A77" s="36"/>
      <c r="B77" s="37" t="s">
        <v>214</v>
      </c>
      <c r="C77" s="32"/>
      <c r="D77" s="38" t="s">
        <v>215</v>
      </c>
      <c r="E77" s="39"/>
      <c r="F77" s="40" t="s">
        <v>216</v>
      </c>
      <c r="G77" s="44"/>
      <c r="H77" s="40"/>
      <c r="I77" s="40"/>
      <c r="J77" s="39">
        <f>2+6+8</f>
        <v>16</v>
      </c>
      <c r="K77" s="39" t="e">
        <f t="shared" si="0"/>
        <v>#REF!</v>
      </c>
      <c r="L77" s="39" t="e">
        <f t="shared" si="1"/>
        <v>#REF!</v>
      </c>
      <c r="M77" s="35" t="e">
        <f t="shared" si="2"/>
        <v>#REF!</v>
      </c>
      <c r="U77" s="31"/>
      <c r="V77" s="31"/>
      <c r="W77" s="31"/>
      <c r="X77" s="31"/>
      <c r="Y77" s="31"/>
      <c r="Z77" s="31"/>
      <c r="AA77" s="31"/>
      <c r="AB77" s="31"/>
    </row>
    <row r="78" spans="1:28" s="35" customFormat="1" ht="264" customHeight="1">
      <c r="A78" s="36"/>
      <c r="B78" s="37"/>
      <c r="C78" s="32"/>
      <c r="D78" s="38" t="s">
        <v>217</v>
      </c>
      <c r="E78" s="39"/>
      <c r="F78" s="40" t="s">
        <v>218</v>
      </c>
      <c r="G78" s="44"/>
      <c r="H78" s="40"/>
      <c r="I78" s="40"/>
      <c r="J78" s="39">
        <v>0</v>
      </c>
      <c r="K78" s="39" t="e">
        <f t="shared" si="0"/>
        <v>#REF!</v>
      </c>
      <c r="L78" s="39" t="e">
        <f t="shared" si="1"/>
        <v>#REF!</v>
      </c>
      <c r="M78" s="35" t="e">
        <f t="shared" si="2"/>
        <v>#REF!</v>
      </c>
      <c r="U78" s="31"/>
      <c r="V78" s="31"/>
      <c r="W78" s="31"/>
      <c r="X78" s="31"/>
      <c r="Y78" s="31"/>
      <c r="Z78" s="31"/>
      <c r="AA78" s="31"/>
      <c r="AB78" s="31"/>
    </row>
    <row r="79" spans="1:28" s="35" customFormat="1" ht="182.25" customHeight="1">
      <c r="A79" s="36"/>
      <c r="B79" s="37" t="s">
        <v>219</v>
      </c>
      <c r="C79" s="32"/>
      <c r="D79" s="38" t="s">
        <v>220</v>
      </c>
      <c r="E79" s="39"/>
      <c r="F79" s="40" t="s">
        <v>221</v>
      </c>
      <c r="G79" s="44"/>
      <c r="H79" s="40"/>
      <c r="I79" s="40"/>
      <c r="J79" s="39">
        <v>2</v>
      </c>
      <c r="K79" s="39" t="e">
        <f t="shared" si="0"/>
        <v>#REF!</v>
      </c>
      <c r="L79" s="39" t="e">
        <f t="shared" si="1"/>
        <v>#REF!</v>
      </c>
      <c r="M79" s="35" t="e">
        <f t="shared" si="2"/>
        <v>#REF!</v>
      </c>
      <c r="U79" s="31"/>
      <c r="V79" s="31"/>
      <c r="W79" s="31"/>
      <c r="X79" s="31"/>
      <c r="Y79" s="31"/>
      <c r="Z79" s="31"/>
      <c r="AA79" s="31"/>
      <c r="AB79" s="31"/>
    </row>
    <row r="80" spans="1:28" s="35" customFormat="1" ht="226.5" customHeight="1">
      <c r="A80" s="36"/>
      <c r="B80" s="37" t="s">
        <v>222</v>
      </c>
      <c r="C80" s="32"/>
      <c r="D80" s="38" t="s">
        <v>223</v>
      </c>
      <c r="E80" s="39"/>
      <c r="F80" s="40" t="s">
        <v>224</v>
      </c>
      <c r="G80" s="44"/>
      <c r="H80" s="40"/>
      <c r="I80" s="40"/>
      <c r="J80" s="39">
        <v>1</v>
      </c>
      <c r="K80" s="39" t="e">
        <f t="shared" si="0"/>
        <v>#REF!</v>
      </c>
      <c r="L80" s="39" t="e">
        <f t="shared" si="1"/>
        <v>#REF!</v>
      </c>
      <c r="M80" s="35" t="e">
        <f t="shared" si="2"/>
        <v>#REF!</v>
      </c>
      <c r="U80" s="31"/>
      <c r="V80" s="31"/>
      <c r="W80" s="31"/>
      <c r="X80" s="31"/>
      <c r="Y80" s="31"/>
      <c r="Z80" s="31"/>
      <c r="AA80" s="31"/>
      <c r="AB80" s="31"/>
    </row>
    <row r="81" spans="1:28" s="35" customFormat="1" ht="212.25" customHeight="1">
      <c r="A81" s="36"/>
      <c r="B81" s="37" t="s">
        <v>225</v>
      </c>
      <c r="C81" s="32"/>
      <c r="D81" s="38" t="s">
        <v>226</v>
      </c>
      <c r="E81" s="39"/>
      <c r="F81" s="40" t="s">
        <v>227</v>
      </c>
      <c r="G81" s="44"/>
      <c r="H81" s="40"/>
      <c r="I81" s="40"/>
      <c r="J81" s="39">
        <v>1</v>
      </c>
      <c r="K81" s="39" t="e">
        <f t="shared" si="0"/>
        <v>#REF!</v>
      </c>
      <c r="L81" s="39" t="e">
        <f t="shared" si="1"/>
        <v>#REF!</v>
      </c>
      <c r="M81" s="35" t="e">
        <f t="shared" si="2"/>
        <v>#REF!</v>
      </c>
      <c r="U81" s="31"/>
      <c r="V81" s="31"/>
      <c r="W81" s="31"/>
      <c r="X81" s="31"/>
      <c r="Y81" s="31"/>
      <c r="Z81" s="31"/>
      <c r="AA81" s="31"/>
      <c r="AB81" s="31"/>
    </row>
    <row r="82" spans="1:28" s="35" customFormat="1" ht="85.5" customHeight="1">
      <c r="A82" s="36" t="s">
        <v>228</v>
      </c>
      <c r="B82" s="37" t="s">
        <v>229</v>
      </c>
      <c r="C82" s="32"/>
      <c r="D82" s="38" t="s">
        <v>230</v>
      </c>
      <c r="E82" s="39"/>
      <c r="F82" s="40" t="s">
        <v>231</v>
      </c>
      <c r="G82" s="44"/>
      <c r="H82" s="40"/>
      <c r="I82" s="40"/>
      <c r="J82" s="39">
        <v>2</v>
      </c>
      <c r="K82" s="39" t="e">
        <f t="shared" si="0"/>
        <v>#REF!</v>
      </c>
      <c r="L82" s="39" t="e">
        <f t="shared" si="1"/>
        <v>#REF!</v>
      </c>
      <c r="M82" s="35" t="e">
        <f t="shared" si="2"/>
        <v>#REF!</v>
      </c>
      <c r="U82" s="31"/>
      <c r="V82" s="31"/>
      <c r="W82" s="31"/>
      <c r="X82" s="31"/>
      <c r="Y82" s="31"/>
      <c r="Z82" s="31"/>
      <c r="AA82" s="31"/>
      <c r="AB82" s="31"/>
    </row>
    <row r="85" spans="11:13" ht="14.25" customHeight="1">
      <c r="K85" s="5" t="e">
        <f>SUM(K8:K82)</f>
        <v>#REF!</v>
      </c>
      <c r="M85" s="5" t="e">
        <f>SUM(M8:M82)</f>
        <v>#REF!</v>
      </c>
    </row>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0.7875" bottom="1.0527777777777778" header="0.5118055555555555" footer="0.7875"/>
  <pageSetup firstPageNumber="1" useFirstPageNumber="1" horizontalDpi="300" verticalDpi="300" orientation="portrait" paperSize="9" scale="80"/>
  <headerFooter alignWithMargins="0">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dimension ref="A1:M155"/>
  <sheetViews>
    <sheetView workbookViewId="0" topLeftCell="A87">
      <selection activeCell="H1" sqref="H1"/>
    </sheetView>
  </sheetViews>
  <sheetFormatPr defaultColWidth="11.421875" defaultRowHeight="14.25" customHeight="1"/>
  <cols>
    <col min="1" max="1" width="16.421875" style="57" hidden="1" customWidth="1"/>
    <col min="2" max="2" width="16.421875" style="2" hidden="1" customWidth="1"/>
    <col min="3" max="3" width="7.421875" style="58" customWidth="1"/>
    <col min="4" max="4" width="39.7109375" style="2" customWidth="1"/>
    <col min="5" max="5" width="3.140625" style="5" hidden="1" customWidth="1"/>
    <col min="6" max="6" width="40.8515625" style="2" customWidth="1"/>
    <col min="7" max="7" width="12.00390625" style="5" customWidth="1"/>
    <col min="8" max="8" width="12.00390625" style="5" hidden="1" customWidth="1"/>
    <col min="9" max="9" width="12.00390625" style="0" hidden="1" customWidth="1"/>
    <col min="10" max="10" width="12.8515625" style="0" hidden="1" customWidth="1"/>
    <col min="11" max="11" width="14.421875" style="0" hidden="1" customWidth="1"/>
    <col min="12" max="12" width="16.7109375" style="0" customWidth="1"/>
    <col min="13" max="16384" width="12.00390625" style="0" customWidth="1"/>
  </cols>
  <sheetData>
    <row r="1" spans="1:3" ht="12.75" customHeight="1">
      <c r="A1" s="59"/>
      <c r="C1" s="60"/>
    </row>
    <row r="2" spans="3:11" ht="12.75" customHeight="1">
      <c r="C2" s="61"/>
      <c r="D2" s="4"/>
      <c r="E2" s="62"/>
      <c r="F2" s="4"/>
      <c r="G2" s="62"/>
      <c r="H2" s="62"/>
      <c r="I2" s="62"/>
      <c r="J2" s="62"/>
      <c r="K2" s="62"/>
    </row>
    <row r="3" spans="1:11" ht="33" customHeight="1">
      <c r="A3" s="18" t="s">
        <v>232</v>
      </c>
      <c r="B3" s="18" t="s">
        <v>233</v>
      </c>
      <c r="C3" s="63" t="s">
        <v>234</v>
      </c>
      <c r="D3" s="64" t="s">
        <v>3</v>
      </c>
      <c r="E3" s="65"/>
      <c r="F3" s="64" t="s">
        <v>4</v>
      </c>
      <c r="G3" s="64" t="s">
        <v>235</v>
      </c>
      <c r="H3" s="20" t="s">
        <v>7</v>
      </c>
      <c r="I3" s="20" t="s">
        <v>8</v>
      </c>
      <c r="J3" s="20" t="s">
        <v>236</v>
      </c>
      <c r="K3" s="20" t="s">
        <v>237</v>
      </c>
    </row>
    <row r="4" spans="1:11" ht="18.75" customHeight="1">
      <c r="A4" s="2" t="s">
        <v>238</v>
      </c>
      <c r="B4" s="2" t="s">
        <v>239</v>
      </c>
      <c r="C4" s="66"/>
      <c r="D4" s="4"/>
      <c r="E4" s="62"/>
      <c r="F4" s="4"/>
      <c r="G4" s="62"/>
      <c r="H4" s="62"/>
      <c r="I4" s="62"/>
      <c r="J4" s="62"/>
      <c r="K4" s="62"/>
    </row>
    <row r="5" spans="1:11" s="35" customFormat="1" ht="81" customHeight="1">
      <c r="A5" s="67"/>
      <c r="B5" s="40"/>
      <c r="C5" s="68" t="s">
        <v>240</v>
      </c>
      <c r="D5" s="38" t="s">
        <v>17</v>
      </c>
      <c r="E5" s="53"/>
      <c r="F5" s="47" t="s">
        <v>18</v>
      </c>
      <c r="G5" s="53">
        <v>1</v>
      </c>
      <c r="H5" s="53" t="e">
        <f aca="true" t="shared" si="0" ref="H5:H15">G5*0.1</f>
        <v>#REF!</v>
      </c>
      <c r="I5" s="69" t="e">
        <f aca="true" t="shared" si="1" ref="I5:I15">(H5*G5)*1.1</f>
        <v>#REF!</v>
      </c>
      <c r="J5" s="53"/>
      <c r="K5" s="53"/>
    </row>
    <row r="6" spans="1:11" s="35" customFormat="1" ht="128.25" customHeight="1">
      <c r="A6" s="67"/>
      <c r="B6" s="40"/>
      <c r="C6" s="68" t="s">
        <v>240</v>
      </c>
      <c r="D6" s="38" t="s">
        <v>27</v>
      </c>
      <c r="E6" s="53"/>
      <c r="F6" s="47" t="s">
        <v>241</v>
      </c>
      <c r="G6" s="53">
        <v>1</v>
      </c>
      <c r="H6" s="53" t="e">
        <f t="shared" si="0"/>
        <v>#REF!</v>
      </c>
      <c r="I6" s="69" t="e">
        <f t="shared" si="1"/>
        <v>#REF!</v>
      </c>
      <c r="J6" s="53"/>
      <c r="K6" s="53"/>
    </row>
    <row r="7" spans="1:11" s="46" customFormat="1" ht="130.5" customHeight="1">
      <c r="A7" s="70"/>
      <c r="B7" s="45"/>
      <c r="C7" s="68" t="s">
        <v>240</v>
      </c>
      <c r="D7" s="50" t="s">
        <v>92</v>
      </c>
      <c r="E7" s="50"/>
      <c r="F7" s="45" t="s">
        <v>93</v>
      </c>
      <c r="G7" s="50">
        <v>1</v>
      </c>
      <c r="H7" s="53" t="e">
        <f t="shared" si="0"/>
        <v>#REF!</v>
      </c>
      <c r="I7" s="53" t="e">
        <f t="shared" si="1"/>
        <v>#REF!</v>
      </c>
      <c r="J7" s="71"/>
      <c r="K7" s="71"/>
    </row>
    <row r="8" spans="1:11" s="35" customFormat="1" ht="180.75" customHeight="1">
      <c r="A8" s="72"/>
      <c r="B8" s="40"/>
      <c r="C8" s="68" t="s">
        <v>240</v>
      </c>
      <c r="D8" s="38" t="s">
        <v>32</v>
      </c>
      <c r="E8" s="53"/>
      <c r="F8" s="47" t="s">
        <v>242</v>
      </c>
      <c r="G8" s="53">
        <v>1</v>
      </c>
      <c r="H8" s="53" t="e">
        <f t="shared" si="0"/>
        <v>#REF!</v>
      </c>
      <c r="I8" s="69" t="e">
        <f t="shared" si="1"/>
        <v>#REF!</v>
      </c>
      <c r="J8" s="53"/>
      <c r="K8" s="53"/>
    </row>
    <row r="9" spans="1:9" s="35" customFormat="1" ht="141.75" customHeight="1">
      <c r="A9" s="72"/>
      <c r="B9" s="40"/>
      <c r="C9" s="73" t="s">
        <v>240</v>
      </c>
      <c r="D9" s="40" t="s">
        <v>243</v>
      </c>
      <c r="E9" s="39"/>
      <c r="F9" s="50" t="s">
        <v>95</v>
      </c>
      <c r="G9" s="39">
        <v>1</v>
      </c>
      <c r="H9" s="39" t="e">
        <f t="shared" si="0"/>
        <v>#REF!</v>
      </c>
      <c r="I9" s="69" t="e">
        <f t="shared" si="1"/>
        <v>#REF!</v>
      </c>
    </row>
    <row r="10" spans="1:9" s="35" customFormat="1" ht="129.75" customHeight="1">
      <c r="A10" s="72"/>
      <c r="B10" s="40"/>
      <c r="C10" s="73" t="s">
        <v>240</v>
      </c>
      <c r="D10" s="40" t="s">
        <v>50</v>
      </c>
      <c r="E10" s="39"/>
      <c r="F10" s="50" t="s">
        <v>244</v>
      </c>
      <c r="G10" s="39">
        <v>7</v>
      </c>
      <c r="H10" s="39" t="e">
        <f t="shared" si="0"/>
        <v>#REF!</v>
      </c>
      <c r="I10" s="35" t="e">
        <f t="shared" si="1"/>
        <v>#REF!</v>
      </c>
    </row>
    <row r="11" spans="1:9" s="35" customFormat="1" ht="132.75" customHeight="1">
      <c r="A11" s="72"/>
      <c r="B11" s="40"/>
      <c r="C11" s="73" t="s">
        <v>240</v>
      </c>
      <c r="D11" s="40" t="s">
        <v>54</v>
      </c>
      <c r="E11" s="39"/>
      <c r="F11" s="40" t="s">
        <v>245</v>
      </c>
      <c r="G11" s="39">
        <v>14</v>
      </c>
      <c r="H11" s="39" t="e">
        <f t="shared" si="0"/>
        <v>#REF!</v>
      </c>
      <c r="I11" s="35" t="e">
        <f t="shared" si="1"/>
        <v>#REF!</v>
      </c>
    </row>
    <row r="12" spans="1:9" s="35" customFormat="1" ht="150.75" customHeight="1">
      <c r="A12" s="72"/>
      <c r="B12" s="40"/>
      <c r="C12" s="73" t="s">
        <v>240</v>
      </c>
      <c r="D12" s="40" t="s">
        <v>14</v>
      </c>
      <c r="E12" s="39"/>
      <c r="F12" s="47" t="s">
        <v>15</v>
      </c>
      <c r="G12" s="39">
        <v>5</v>
      </c>
      <c r="H12" s="39" t="e">
        <f t="shared" si="0"/>
        <v>#REF!</v>
      </c>
      <c r="I12" s="35" t="e">
        <f t="shared" si="1"/>
        <v>#REF!</v>
      </c>
    </row>
    <row r="13" spans="1:9" s="35" customFormat="1" ht="133.5" customHeight="1">
      <c r="A13" s="70"/>
      <c r="B13" s="37"/>
      <c r="C13" s="73" t="s">
        <v>246</v>
      </c>
      <c r="D13" s="38" t="s">
        <v>101</v>
      </c>
      <c r="E13" s="39"/>
      <c r="F13" s="40" t="s">
        <v>102</v>
      </c>
      <c r="G13" s="39">
        <v>3</v>
      </c>
      <c r="H13" s="39" t="e">
        <f t="shared" si="0"/>
        <v>#REF!</v>
      </c>
      <c r="I13" s="35" t="e">
        <f t="shared" si="1"/>
        <v>#REF!</v>
      </c>
    </row>
    <row r="14" spans="1:9" s="35" customFormat="1" ht="185.25" customHeight="1">
      <c r="A14" s="72"/>
      <c r="B14" s="40"/>
      <c r="C14" s="73" t="s">
        <v>246</v>
      </c>
      <c r="D14" s="40" t="s">
        <v>22</v>
      </c>
      <c r="E14" s="39"/>
      <c r="F14" s="47" t="s">
        <v>247</v>
      </c>
      <c r="G14" s="39">
        <v>1</v>
      </c>
      <c r="H14" s="39" t="e">
        <f t="shared" si="0"/>
        <v>#REF!</v>
      </c>
      <c r="I14" s="74" t="e">
        <f t="shared" si="1"/>
        <v>#REF!</v>
      </c>
    </row>
    <row r="15" spans="1:11" s="35" customFormat="1" ht="181.5" customHeight="1">
      <c r="A15" s="72"/>
      <c r="B15" s="40"/>
      <c r="C15" s="73" t="s">
        <v>246</v>
      </c>
      <c r="D15" s="40" t="s">
        <v>29</v>
      </c>
      <c r="E15" s="39"/>
      <c r="F15" s="75" t="s">
        <v>248</v>
      </c>
      <c r="G15" s="39">
        <v>1</v>
      </c>
      <c r="H15" s="39" t="e">
        <f t="shared" si="0"/>
        <v>#REF!</v>
      </c>
      <c r="I15" s="74" t="e">
        <f t="shared" si="1"/>
        <v>#REF!</v>
      </c>
      <c r="J15" s="28" t="e">
        <f>SUM(I4:I15)</f>
        <v>#REF!</v>
      </c>
      <c r="K15" s="46"/>
    </row>
    <row r="16" spans="1:10" s="35" customFormat="1" ht="9" customHeight="1">
      <c r="A16" s="76"/>
      <c r="B16" s="48"/>
      <c r="C16" s="77"/>
      <c r="D16" s="48"/>
      <c r="E16" s="78"/>
      <c r="F16" s="48"/>
      <c r="G16" s="78"/>
      <c r="H16" s="78"/>
      <c r="I16" s="32"/>
      <c r="J16" s="32"/>
    </row>
    <row r="17" spans="1:9" s="35" customFormat="1" ht="267.75" customHeight="1">
      <c r="A17" s="67"/>
      <c r="B17" s="40" t="s">
        <v>249</v>
      </c>
      <c r="C17" s="73" t="s">
        <v>250</v>
      </c>
      <c r="D17" s="40" t="s">
        <v>157</v>
      </c>
      <c r="E17" s="39"/>
      <c r="F17" s="50" t="s">
        <v>251</v>
      </c>
      <c r="G17" s="39">
        <v>8</v>
      </c>
      <c r="H17" s="39" t="e">
        <f aca="true" t="shared" si="2" ref="H17:H36">G17*0.1</f>
        <v>#REF!</v>
      </c>
      <c r="I17" s="74" t="e">
        <f aca="true" t="shared" si="3" ref="I17:I36">(H17*G17)*1.1</f>
        <v>#REF!</v>
      </c>
    </row>
    <row r="18" spans="1:9" s="35" customFormat="1" ht="78" customHeight="1">
      <c r="A18" s="67"/>
      <c r="B18" s="40"/>
      <c r="C18" s="73" t="s">
        <v>250</v>
      </c>
      <c r="D18" s="40" t="s">
        <v>64</v>
      </c>
      <c r="E18" s="39"/>
      <c r="F18" s="2" t="s">
        <v>252</v>
      </c>
      <c r="G18" s="39">
        <v>3</v>
      </c>
      <c r="H18" s="39" t="e">
        <f t="shared" si="2"/>
        <v>#REF!</v>
      </c>
      <c r="I18" s="35" t="e">
        <f t="shared" si="3"/>
        <v>#REF!</v>
      </c>
    </row>
    <row r="19" spans="1:9" s="35" customFormat="1" ht="167.25" customHeight="1">
      <c r="A19" s="72"/>
      <c r="B19" s="40"/>
      <c r="C19" s="73" t="s">
        <v>253</v>
      </c>
      <c r="D19" s="40" t="s">
        <v>70</v>
      </c>
      <c r="E19" s="39"/>
      <c r="F19" s="2" t="s">
        <v>71</v>
      </c>
      <c r="G19" s="39">
        <v>4</v>
      </c>
      <c r="H19" s="39" t="e">
        <f t="shared" si="2"/>
        <v>#REF!</v>
      </c>
      <c r="I19" s="35" t="e">
        <f t="shared" si="3"/>
        <v>#REF!</v>
      </c>
    </row>
    <row r="20" spans="1:9" s="35" customFormat="1" ht="145.5" customHeight="1">
      <c r="A20" s="72"/>
      <c r="B20" s="40"/>
      <c r="C20" s="73" t="s">
        <v>253</v>
      </c>
      <c r="D20" s="40" t="s">
        <v>101</v>
      </c>
      <c r="E20" s="39"/>
      <c r="F20" s="40" t="s">
        <v>102</v>
      </c>
      <c r="G20" s="39">
        <v>12</v>
      </c>
      <c r="H20" s="39" t="e">
        <f t="shared" si="2"/>
        <v>#REF!</v>
      </c>
      <c r="I20" s="35" t="e">
        <f t="shared" si="3"/>
        <v>#REF!</v>
      </c>
    </row>
    <row r="21" spans="1:9" s="35" customFormat="1" ht="166.5" customHeight="1">
      <c r="A21" s="72"/>
      <c r="B21" s="40"/>
      <c r="C21" s="73" t="s">
        <v>253</v>
      </c>
      <c r="D21" s="40" t="s">
        <v>104</v>
      </c>
      <c r="E21" s="39"/>
      <c r="F21" s="2" t="s">
        <v>105</v>
      </c>
      <c r="G21" s="39">
        <v>1</v>
      </c>
      <c r="H21" s="39" t="e">
        <f t="shared" si="2"/>
        <v>#REF!</v>
      </c>
      <c r="I21" s="35" t="e">
        <f t="shared" si="3"/>
        <v>#REF!</v>
      </c>
    </row>
    <row r="22" spans="1:9" s="35" customFormat="1" ht="167.25" customHeight="1">
      <c r="A22" s="72"/>
      <c r="B22" s="40"/>
      <c r="C22" s="73" t="s">
        <v>253</v>
      </c>
      <c r="D22" s="40" t="s">
        <v>107</v>
      </c>
      <c r="E22" s="39"/>
      <c r="F22" s="2" t="s">
        <v>108</v>
      </c>
      <c r="G22" s="39">
        <v>1</v>
      </c>
      <c r="H22" s="39" t="e">
        <f t="shared" si="2"/>
        <v>#REF!</v>
      </c>
      <c r="I22" s="35" t="e">
        <f t="shared" si="3"/>
        <v>#REF!</v>
      </c>
    </row>
    <row r="23" spans="1:9" s="35" customFormat="1" ht="85.5" customHeight="1">
      <c r="A23" s="72"/>
      <c r="B23" s="40"/>
      <c r="C23" s="73" t="s">
        <v>253</v>
      </c>
      <c r="D23" s="40" t="s">
        <v>230</v>
      </c>
      <c r="E23" s="39"/>
      <c r="F23" s="40" t="s">
        <v>254</v>
      </c>
      <c r="G23" s="39">
        <v>1</v>
      </c>
      <c r="H23" s="39" t="e">
        <f t="shared" si="2"/>
        <v>#REF!</v>
      </c>
      <c r="I23" s="35" t="e">
        <f t="shared" si="3"/>
        <v>#REF!</v>
      </c>
    </row>
    <row r="24" spans="1:9" s="35" customFormat="1" ht="223.5" customHeight="1">
      <c r="A24" s="72"/>
      <c r="B24" s="40"/>
      <c r="C24" s="73" t="s">
        <v>255</v>
      </c>
      <c r="D24" s="40" t="s">
        <v>73</v>
      </c>
      <c r="E24" s="39"/>
      <c r="F24" s="40" t="s">
        <v>74</v>
      </c>
      <c r="G24" s="39">
        <v>2</v>
      </c>
      <c r="H24" s="39" t="e">
        <f t="shared" si="2"/>
        <v>#REF!</v>
      </c>
      <c r="I24" s="74" t="e">
        <f t="shared" si="3"/>
        <v>#REF!</v>
      </c>
    </row>
    <row r="25" spans="1:9" s="35" customFormat="1" ht="165" customHeight="1">
      <c r="A25" s="72"/>
      <c r="B25" s="40"/>
      <c r="C25" s="73" t="s">
        <v>255</v>
      </c>
      <c r="D25" s="40" t="s">
        <v>160</v>
      </c>
      <c r="E25" s="39"/>
      <c r="F25" s="50" t="s">
        <v>256</v>
      </c>
      <c r="G25" s="39">
        <v>1</v>
      </c>
      <c r="H25" s="39" t="e">
        <f t="shared" si="2"/>
        <v>#REF!</v>
      </c>
      <c r="I25" s="74" t="e">
        <f t="shared" si="3"/>
        <v>#REF!</v>
      </c>
    </row>
    <row r="26" spans="1:9" s="35" customFormat="1" ht="136.5" customHeight="1">
      <c r="A26" s="72"/>
      <c r="B26" s="40"/>
      <c r="C26" s="73" t="s">
        <v>255</v>
      </c>
      <c r="D26" s="40" t="s">
        <v>25</v>
      </c>
      <c r="E26" s="39"/>
      <c r="F26" s="47" t="s">
        <v>26</v>
      </c>
      <c r="G26" s="39">
        <v>1</v>
      </c>
      <c r="H26" s="39" t="e">
        <f t="shared" si="2"/>
        <v>#REF!</v>
      </c>
      <c r="I26" s="74" t="e">
        <f t="shared" si="3"/>
        <v>#REF!</v>
      </c>
    </row>
    <row r="27" spans="1:9" s="35" customFormat="1" ht="132.75" customHeight="1">
      <c r="A27" s="72"/>
      <c r="B27" s="40"/>
      <c r="C27" s="73" t="s">
        <v>255</v>
      </c>
      <c r="D27" s="40" t="s">
        <v>110</v>
      </c>
      <c r="E27" s="39"/>
      <c r="F27" s="40" t="s">
        <v>111</v>
      </c>
      <c r="G27" s="39">
        <v>9</v>
      </c>
      <c r="H27" s="39" t="e">
        <f t="shared" si="2"/>
        <v>#REF!</v>
      </c>
      <c r="I27" s="35" t="e">
        <f t="shared" si="3"/>
        <v>#REF!</v>
      </c>
    </row>
    <row r="28" spans="1:9" s="35" customFormat="1" ht="160.5" customHeight="1">
      <c r="A28" s="72"/>
      <c r="B28" s="40"/>
      <c r="C28" s="73" t="s">
        <v>255</v>
      </c>
      <c r="D28" s="40" t="s">
        <v>139</v>
      </c>
      <c r="E28" s="39"/>
      <c r="F28" s="40" t="s">
        <v>257</v>
      </c>
      <c r="G28" s="39">
        <v>1</v>
      </c>
      <c r="H28" s="39" t="e">
        <f t="shared" si="2"/>
        <v>#REF!</v>
      </c>
      <c r="I28" s="35" t="e">
        <f t="shared" si="3"/>
        <v>#REF!</v>
      </c>
    </row>
    <row r="29" spans="1:9" s="35" customFormat="1" ht="181.5" customHeight="1">
      <c r="A29" s="72"/>
      <c r="B29" s="40"/>
      <c r="C29" s="73" t="s">
        <v>255</v>
      </c>
      <c r="D29" s="40" t="s">
        <v>113</v>
      </c>
      <c r="E29" s="39"/>
      <c r="F29" s="40" t="s">
        <v>114</v>
      </c>
      <c r="G29" s="39">
        <v>4</v>
      </c>
      <c r="H29" s="39" t="e">
        <f t="shared" si="2"/>
        <v>#REF!</v>
      </c>
      <c r="I29" s="35" t="e">
        <f t="shared" si="3"/>
        <v>#REF!</v>
      </c>
    </row>
    <row r="30" spans="1:9" s="35" customFormat="1" ht="134.25" customHeight="1">
      <c r="A30" s="72"/>
      <c r="B30" s="40"/>
      <c r="C30" s="73" t="s">
        <v>255</v>
      </c>
      <c r="D30" s="40" t="s">
        <v>76</v>
      </c>
      <c r="E30" s="39"/>
      <c r="F30" s="40" t="s">
        <v>77</v>
      </c>
      <c r="G30" s="39">
        <v>2</v>
      </c>
      <c r="H30" s="39" t="e">
        <f t="shared" si="2"/>
        <v>#REF!</v>
      </c>
      <c r="I30" s="35" t="e">
        <f t="shared" si="3"/>
        <v>#REF!</v>
      </c>
    </row>
    <row r="31" spans="1:9" s="35" customFormat="1" ht="162" customHeight="1">
      <c r="A31" s="72"/>
      <c r="B31" s="40"/>
      <c r="C31" s="73" t="s">
        <v>258</v>
      </c>
      <c r="D31" s="40" t="s">
        <v>70</v>
      </c>
      <c r="E31" s="39"/>
      <c r="F31" s="2" t="s">
        <v>71</v>
      </c>
      <c r="G31" s="39">
        <v>4</v>
      </c>
      <c r="H31" s="39" t="e">
        <f t="shared" si="2"/>
        <v>#REF!</v>
      </c>
      <c r="I31" s="35" t="e">
        <f t="shared" si="3"/>
        <v>#REF!</v>
      </c>
    </row>
    <row r="32" spans="1:9" s="35" customFormat="1" ht="130.5" customHeight="1">
      <c r="A32" s="72"/>
      <c r="B32" s="40"/>
      <c r="C32" s="73" t="s">
        <v>258</v>
      </c>
      <c r="D32" s="40" t="s">
        <v>101</v>
      </c>
      <c r="E32" s="39"/>
      <c r="F32" s="40" t="s">
        <v>102</v>
      </c>
      <c r="G32" s="39">
        <v>12</v>
      </c>
      <c r="H32" s="39" t="e">
        <f t="shared" si="2"/>
        <v>#REF!</v>
      </c>
      <c r="I32" s="35" t="e">
        <f t="shared" si="3"/>
        <v>#REF!</v>
      </c>
    </row>
    <row r="33" spans="1:9" s="35" customFormat="1" ht="143.25" customHeight="1">
      <c r="A33" s="72"/>
      <c r="B33" s="40"/>
      <c r="C33" s="73" t="s">
        <v>258</v>
      </c>
      <c r="D33" s="40" t="s">
        <v>116</v>
      </c>
      <c r="E33" s="39"/>
      <c r="F33" s="40" t="s">
        <v>117</v>
      </c>
      <c r="G33" s="39">
        <v>1</v>
      </c>
      <c r="H33" s="39" t="e">
        <f t="shared" si="2"/>
        <v>#REF!</v>
      </c>
      <c r="I33" s="35" t="e">
        <f t="shared" si="3"/>
        <v>#REF!</v>
      </c>
    </row>
    <row r="34" spans="1:9" s="35" customFormat="1" ht="161.25" customHeight="1">
      <c r="A34" s="72"/>
      <c r="B34" s="40"/>
      <c r="C34" s="73" t="s">
        <v>258</v>
      </c>
      <c r="D34" s="40" t="s">
        <v>107</v>
      </c>
      <c r="E34" s="39"/>
      <c r="F34" s="2" t="s">
        <v>108</v>
      </c>
      <c r="G34" s="39">
        <v>1</v>
      </c>
      <c r="H34" s="39" t="e">
        <f t="shared" si="2"/>
        <v>#REF!</v>
      </c>
      <c r="I34" s="35" t="e">
        <f t="shared" si="3"/>
        <v>#REF!</v>
      </c>
    </row>
    <row r="35" spans="1:9" s="35" customFormat="1" ht="137.25" customHeight="1">
      <c r="A35" s="72"/>
      <c r="B35" s="40"/>
      <c r="C35" s="73" t="s">
        <v>258</v>
      </c>
      <c r="D35" s="40" t="s">
        <v>118</v>
      </c>
      <c r="E35" s="39"/>
      <c r="F35" s="47" t="s">
        <v>119</v>
      </c>
      <c r="G35" s="39">
        <v>1</v>
      </c>
      <c r="H35" s="39" t="e">
        <f t="shared" si="2"/>
        <v>#REF!</v>
      </c>
      <c r="I35" s="35" t="e">
        <f t="shared" si="3"/>
        <v>#REF!</v>
      </c>
    </row>
    <row r="36" spans="1:11" s="35" customFormat="1" ht="52.5" customHeight="1">
      <c r="A36" s="72"/>
      <c r="B36" s="40"/>
      <c r="C36" s="73" t="s">
        <v>258</v>
      </c>
      <c r="D36" s="40" t="s">
        <v>230</v>
      </c>
      <c r="E36" s="39"/>
      <c r="F36" s="40" t="s">
        <v>259</v>
      </c>
      <c r="G36" s="39">
        <v>1</v>
      </c>
      <c r="H36" s="39" t="e">
        <f t="shared" si="2"/>
        <v>#REF!</v>
      </c>
      <c r="I36" s="35" t="e">
        <f t="shared" si="3"/>
        <v>#REF!</v>
      </c>
      <c r="J36" s="28" t="e">
        <f>SUM(I17:I36)</f>
        <v>#REF!</v>
      </c>
      <c r="K36" s="46" t="e">
        <f>SUM(I25,I24:I26,I17)</f>
        <v>#REF!</v>
      </c>
    </row>
    <row r="37" spans="1:10" s="35" customFormat="1" ht="8.25" customHeight="1">
      <c r="A37" s="76"/>
      <c r="B37" s="48"/>
      <c r="C37" s="77"/>
      <c r="D37" s="48"/>
      <c r="E37" s="78"/>
      <c r="F37" s="48"/>
      <c r="G37" s="78"/>
      <c r="H37" s="78"/>
      <c r="I37" s="32"/>
      <c r="J37" s="32"/>
    </row>
    <row r="38" spans="1:10" s="35" customFormat="1" ht="8.25" customHeight="1">
      <c r="A38" s="76"/>
      <c r="B38" s="54"/>
      <c r="C38" s="79"/>
      <c r="D38" s="54"/>
      <c r="E38" s="54"/>
      <c r="F38" s="54"/>
      <c r="G38" s="54"/>
      <c r="H38" s="54"/>
      <c r="I38" s="54"/>
      <c r="J38" s="54"/>
    </row>
    <row r="39" spans="1:9" s="35" customFormat="1" ht="150.75" customHeight="1">
      <c r="A39" s="72"/>
      <c r="B39" s="40"/>
      <c r="C39" s="73" t="s">
        <v>260</v>
      </c>
      <c r="D39" s="40" t="s">
        <v>121</v>
      </c>
      <c r="E39" s="39"/>
      <c r="F39" s="40" t="s">
        <v>122</v>
      </c>
      <c r="G39" s="39">
        <v>5</v>
      </c>
      <c r="H39" s="39" t="e">
        <f aca="true" t="shared" si="4" ref="H39:H51">G39*0.1</f>
        <v>#REF!</v>
      </c>
      <c r="I39" s="35" t="e">
        <f aca="true" t="shared" si="5" ref="I39:I51">(H39*G39)*1.1</f>
        <v>#REF!</v>
      </c>
    </row>
    <row r="40" spans="1:9" s="35" customFormat="1" ht="125.25" customHeight="1">
      <c r="A40" s="72"/>
      <c r="B40" s="40"/>
      <c r="C40" s="73" t="s">
        <v>260</v>
      </c>
      <c r="D40" s="40" t="s">
        <v>76</v>
      </c>
      <c r="E40" s="39"/>
      <c r="F40" s="40" t="s">
        <v>77</v>
      </c>
      <c r="G40" s="39">
        <v>2</v>
      </c>
      <c r="H40" s="39" t="e">
        <f t="shared" si="4"/>
        <v>#REF!</v>
      </c>
      <c r="I40" s="35" t="e">
        <f t="shared" si="5"/>
        <v>#REF!</v>
      </c>
    </row>
    <row r="41" spans="1:9" s="35" customFormat="1" ht="240" customHeight="1">
      <c r="A41" s="72"/>
      <c r="B41" s="47"/>
      <c r="C41" s="73" t="s">
        <v>260</v>
      </c>
      <c r="D41" s="40" t="s">
        <v>163</v>
      </c>
      <c r="E41" s="40"/>
      <c r="F41" s="40" t="s">
        <v>164</v>
      </c>
      <c r="G41" s="40">
        <v>3</v>
      </c>
      <c r="H41" s="39" t="e">
        <f t="shared" si="4"/>
        <v>#REF!</v>
      </c>
      <c r="I41" s="35" t="e">
        <f t="shared" si="5"/>
        <v>#REF!</v>
      </c>
    </row>
    <row r="42" spans="1:9" s="35" customFormat="1" ht="240" customHeight="1">
      <c r="A42" s="72"/>
      <c r="B42" s="47"/>
      <c r="C42" s="73" t="s">
        <v>260</v>
      </c>
      <c r="D42" s="40" t="s">
        <v>166</v>
      </c>
      <c r="E42" s="40"/>
      <c r="F42" s="40" t="s">
        <v>167</v>
      </c>
      <c r="G42" s="40">
        <v>2</v>
      </c>
      <c r="H42" s="39" t="e">
        <f t="shared" si="4"/>
        <v>#REF!</v>
      </c>
      <c r="I42" s="35" t="e">
        <f t="shared" si="5"/>
        <v>#REF!</v>
      </c>
    </row>
    <row r="43" spans="1:9" s="35" customFormat="1" ht="176.25" customHeight="1">
      <c r="A43" s="72"/>
      <c r="B43" s="40"/>
      <c r="C43" s="73" t="s">
        <v>260</v>
      </c>
      <c r="D43" s="40" t="s">
        <v>124</v>
      </c>
      <c r="E43" s="39"/>
      <c r="F43" s="40" t="s">
        <v>125</v>
      </c>
      <c r="G43" s="39">
        <v>2</v>
      </c>
      <c r="H43" s="39" t="e">
        <f t="shared" si="4"/>
        <v>#REF!</v>
      </c>
      <c r="I43" s="35" t="e">
        <f t="shared" si="5"/>
        <v>#REF!</v>
      </c>
    </row>
    <row r="44" spans="1:9" s="35" customFormat="1" ht="247.5" customHeight="1">
      <c r="A44" s="72"/>
      <c r="B44" s="40"/>
      <c r="C44" s="73" t="s">
        <v>260</v>
      </c>
      <c r="D44" s="40" t="s">
        <v>169</v>
      </c>
      <c r="E44" s="39"/>
      <c r="F44" s="40" t="s">
        <v>170</v>
      </c>
      <c r="G44" s="39">
        <v>1</v>
      </c>
      <c r="H44" s="39" t="e">
        <f t="shared" si="4"/>
        <v>#REF!</v>
      </c>
      <c r="I44" s="35" t="e">
        <f t="shared" si="5"/>
        <v>#REF!</v>
      </c>
    </row>
    <row r="45" spans="1:9" s="35" customFormat="1" ht="238.5" customHeight="1">
      <c r="A45" s="72"/>
      <c r="B45" s="40"/>
      <c r="C45" s="73" t="s">
        <v>260</v>
      </c>
      <c r="D45" s="40" t="s">
        <v>172</v>
      </c>
      <c r="E45" s="39"/>
      <c r="F45" s="40" t="s">
        <v>173</v>
      </c>
      <c r="G45" s="39">
        <v>2</v>
      </c>
      <c r="H45" s="39" t="e">
        <f t="shared" si="4"/>
        <v>#REF!</v>
      </c>
      <c r="I45" s="35" t="e">
        <f t="shared" si="5"/>
        <v>#REF!</v>
      </c>
    </row>
    <row r="46" spans="1:9" s="35" customFormat="1" ht="238.5" customHeight="1">
      <c r="A46" s="72"/>
      <c r="B46" s="40"/>
      <c r="C46" s="73" t="s">
        <v>261</v>
      </c>
      <c r="D46" s="40" t="s">
        <v>175</v>
      </c>
      <c r="E46" s="39"/>
      <c r="F46" s="40" t="s">
        <v>176</v>
      </c>
      <c r="G46" s="39">
        <v>1</v>
      </c>
      <c r="H46" s="39" t="e">
        <f t="shared" si="4"/>
        <v>#REF!</v>
      </c>
      <c r="I46" s="35" t="e">
        <f t="shared" si="5"/>
        <v>#REF!</v>
      </c>
    </row>
    <row r="47" spans="1:9" s="35" customFormat="1" ht="254.25" customHeight="1">
      <c r="A47" s="72"/>
      <c r="B47" s="40"/>
      <c r="C47" s="73" t="s">
        <v>261</v>
      </c>
      <c r="D47" s="40" t="s">
        <v>177</v>
      </c>
      <c r="E47" s="39"/>
      <c r="F47" s="40" t="s">
        <v>178</v>
      </c>
      <c r="G47" s="39">
        <v>1</v>
      </c>
      <c r="H47" s="39" t="e">
        <f t="shared" si="4"/>
        <v>#REF!</v>
      </c>
      <c r="I47" s="35" t="e">
        <f t="shared" si="5"/>
        <v>#REF!</v>
      </c>
    </row>
    <row r="48" spans="1:9" s="35" customFormat="1" ht="233.25" customHeight="1">
      <c r="A48" s="72"/>
      <c r="B48" s="47"/>
      <c r="C48" s="73" t="s">
        <v>261</v>
      </c>
      <c r="D48" s="40" t="s">
        <v>180</v>
      </c>
      <c r="E48" s="40"/>
      <c r="F48" s="40" t="s">
        <v>181</v>
      </c>
      <c r="G48" s="40">
        <v>3</v>
      </c>
      <c r="H48" s="39" t="e">
        <f t="shared" si="4"/>
        <v>#REF!</v>
      </c>
      <c r="I48" s="35" t="e">
        <f t="shared" si="5"/>
        <v>#REF!</v>
      </c>
    </row>
    <row r="49" spans="1:9" s="35" customFormat="1" ht="231.75" customHeight="1">
      <c r="A49" s="72"/>
      <c r="B49" s="47"/>
      <c r="C49" s="73" t="s">
        <v>261</v>
      </c>
      <c r="D49" s="40" t="s">
        <v>183</v>
      </c>
      <c r="E49" s="40"/>
      <c r="F49" s="40" t="s">
        <v>184</v>
      </c>
      <c r="G49" s="40">
        <v>2</v>
      </c>
      <c r="H49" s="39" t="e">
        <f t="shared" si="4"/>
        <v>#REF!</v>
      </c>
      <c r="I49" s="35" t="e">
        <f t="shared" si="5"/>
        <v>#REF!</v>
      </c>
    </row>
    <row r="50" spans="1:10" s="35" customFormat="1" ht="150" customHeight="1">
      <c r="A50" s="72"/>
      <c r="B50" s="47"/>
      <c r="C50" s="73" t="s">
        <v>261</v>
      </c>
      <c r="D50" s="40" t="s">
        <v>142</v>
      </c>
      <c r="E50" s="40"/>
      <c r="F50" s="40" t="s">
        <v>143</v>
      </c>
      <c r="G50" s="40">
        <v>1</v>
      </c>
      <c r="H50" s="39" t="e">
        <f t="shared" si="4"/>
        <v>#REF!</v>
      </c>
      <c r="I50" s="35" t="e">
        <f t="shared" si="5"/>
        <v>#REF!</v>
      </c>
      <c r="J50" s="28"/>
    </row>
    <row r="51" spans="1:10" s="35" customFormat="1" ht="183" customHeight="1">
      <c r="A51" s="70"/>
      <c r="B51" s="51"/>
      <c r="C51" s="73" t="s">
        <v>261</v>
      </c>
      <c r="D51" s="38" t="s">
        <v>151</v>
      </c>
      <c r="E51" s="39"/>
      <c r="F51" s="40" t="s">
        <v>152</v>
      </c>
      <c r="G51" s="39">
        <v>1</v>
      </c>
      <c r="H51" s="39" t="e">
        <f t="shared" si="4"/>
        <v>#REF!</v>
      </c>
      <c r="I51" s="35" t="e">
        <f t="shared" si="5"/>
        <v>#REF!</v>
      </c>
      <c r="J51" s="28" t="e">
        <f>SUM(I39:I51)</f>
        <v>#REF!</v>
      </c>
    </row>
    <row r="52" spans="1:10" s="35" customFormat="1" ht="8.25" customHeight="1">
      <c r="A52" s="76"/>
      <c r="B52" s="54"/>
      <c r="C52" s="79"/>
      <c r="D52" s="54"/>
      <c r="E52" s="54"/>
      <c r="F52" s="54"/>
      <c r="G52" s="54"/>
      <c r="H52" s="54"/>
      <c r="I52" s="54"/>
      <c r="J52" s="54"/>
    </row>
    <row r="53" spans="1:9" s="46" customFormat="1" ht="78.75" customHeight="1">
      <c r="A53" s="70"/>
      <c r="B53" s="45"/>
      <c r="C53" s="73" t="s">
        <v>262</v>
      </c>
      <c r="D53" s="40" t="s">
        <v>67</v>
      </c>
      <c r="E53" s="45"/>
      <c r="F53" s="45" t="s">
        <v>263</v>
      </c>
      <c r="G53" s="45">
        <v>1</v>
      </c>
      <c r="H53" s="39" t="e">
        <f aca="true" t="shared" si="6" ref="H53:H63">G53*0.1</f>
        <v>#REF!</v>
      </c>
      <c r="I53" s="35" t="e">
        <f aca="true" t="shared" si="7" ref="I53:I63">(H53*G53)*1.1</f>
        <v>#REF!</v>
      </c>
    </row>
    <row r="54" spans="1:9" s="35" customFormat="1" ht="240" customHeight="1">
      <c r="A54" s="72"/>
      <c r="B54" s="40"/>
      <c r="C54" s="73" t="s">
        <v>262</v>
      </c>
      <c r="D54" s="40" t="s">
        <v>169</v>
      </c>
      <c r="E54" s="39"/>
      <c r="F54" s="40" t="s">
        <v>170</v>
      </c>
      <c r="G54" s="39">
        <v>1</v>
      </c>
      <c r="H54" s="39" t="e">
        <f t="shared" si="6"/>
        <v>#REF!</v>
      </c>
      <c r="I54" s="35" t="e">
        <f t="shared" si="7"/>
        <v>#REF!</v>
      </c>
    </row>
    <row r="55" spans="1:9" s="35" customFormat="1" ht="209.25" customHeight="1">
      <c r="A55" s="72"/>
      <c r="B55" s="40"/>
      <c r="C55" s="73" t="s">
        <v>262</v>
      </c>
      <c r="D55" s="40" t="s">
        <v>189</v>
      </c>
      <c r="E55" s="39"/>
      <c r="F55" s="40" t="s">
        <v>190</v>
      </c>
      <c r="G55" s="39">
        <v>3</v>
      </c>
      <c r="H55" s="39" t="e">
        <f t="shared" si="6"/>
        <v>#REF!</v>
      </c>
      <c r="I55" s="35" t="e">
        <f t="shared" si="7"/>
        <v>#REF!</v>
      </c>
    </row>
    <row r="56" spans="1:9" s="35" customFormat="1" ht="255" customHeight="1">
      <c r="A56" s="72"/>
      <c r="B56" s="40"/>
      <c r="C56" s="73" t="s">
        <v>262</v>
      </c>
      <c r="D56" s="40" t="s">
        <v>191</v>
      </c>
      <c r="E56" s="39"/>
      <c r="F56" s="40" t="s">
        <v>192</v>
      </c>
      <c r="G56" s="39">
        <v>1</v>
      </c>
      <c r="H56" s="39" t="e">
        <f t="shared" si="6"/>
        <v>#REF!</v>
      </c>
      <c r="I56" s="35" t="e">
        <f t="shared" si="7"/>
        <v>#REF!</v>
      </c>
    </row>
    <row r="57" spans="1:9" s="35" customFormat="1" ht="195.75" customHeight="1">
      <c r="A57" s="72"/>
      <c r="B57" s="40"/>
      <c r="C57" s="73" t="s">
        <v>262</v>
      </c>
      <c r="D57" s="38" t="s">
        <v>145</v>
      </c>
      <c r="E57" s="39"/>
      <c r="F57" s="40" t="s">
        <v>146</v>
      </c>
      <c r="G57" s="39">
        <v>1</v>
      </c>
      <c r="H57" s="39" t="e">
        <f t="shared" si="6"/>
        <v>#REF!</v>
      </c>
      <c r="I57" s="35" t="e">
        <f t="shared" si="7"/>
        <v>#REF!</v>
      </c>
    </row>
    <row r="58" spans="1:9" s="35" customFormat="1" ht="194.25" customHeight="1">
      <c r="A58" s="72"/>
      <c r="B58" s="40"/>
      <c r="C58" s="73" t="s">
        <v>262</v>
      </c>
      <c r="D58" s="38" t="s">
        <v>148</v>
      </c>
      <c r="E58" s="39"/>
      <c r="F58" s="40" t="s">
        <v>149</v>
      </c>
      <c r="G58" s="39">
        <v>1</v>
      </c>
      <c r="H58" s="39" t="e">
        <f t="shared" si="6"/>
        <v>#REF!</v>
      </c>
      <c r="I58" s="35" t="e">
        <f t="shared" si="7"/>
        <v>#REF!</v>
      </c>
    </row>
    <row r="59" spans="1:9" s="35" customFormat="1" ht="125.25" customHeight="1">
      <c r="A59" s="72"/>
      <c r="B59" s="40"/>
      <c r="C59" s="73" t="s">
        <v>262</v>
      </c>
      <c r="D59" s="40" t="s">
        <v>59</v>
      </c>
      <c r="E59" s="39"/>
      <c r="F59" s="40" t="s">
        <v>264</v>
      </c>
      <c r="G59" s="39">
        <v>3</v>
      </c>
      <c r="H59" s="39" t="e">
        <f t="shared" si="6"/>
        <v>#REF!</v>
      </c>
      <c r="I59" s="35" t="e">
        <f t="shared" si="7"/>
        <v>#REF!</v>
      </c>
    </row>
    <row r="60" spans="1:9" s="35" customFormat="1" ht="213" customHeight="1">
      <c r="A60" s="72"/>
      <c r="B60" s="40"/>
      <c r="C60" s="73" t="s">
        <v>262</v>
      </c>
      <c r="D60" s="53" t="s">
        <v>127</v>
      </c>
      <c r="E60" s="39"/>
      <c r="F60" s="38" t="s">
        <v>128</v>
      </c>
      <c r="G60" s="39">
        <v>1</v>
      </c>
      <c r="H60" s="39" t="e">
        <f t="shared" si="6"/>
        <v>#REF!</v>
      </c>
      <c r="I60" s="35" t="e">
        <f t="shared" si="7"/>
        <v>#REF!</v>
      </c>
    </row>
    <row r="61" spans="1:9" s="35" customFormat="1" ht="238.5" customHeight="1">
      <c r="A61" s="72"/>
      <c r="B61" s="40"/>
      <c r="C61" s="73" t="s">
        <v>262</v>
      </c>
      <c r="D61" s="53" t="s">
        <v>79</v>
      </c>
      <c r="E61" s="39"/>
      <c r="F61" s="47" t="s">
        <v>265</v>
      </c>
      <c r="G61" s="39">
        <v>1</v>
      </c>
      <c r="H61" s="39" t="e">
        <f t="shared" si="6"/>
        <v>#REF!</v>
      </c>
      <c r="I61" s="74" t="e">
        <f t="shared" si="7"/>
        <v>#REF!</v>
      </c>
    </row>
    <row r="62" spans="1:9" s="35" customFormat="1" ht="166.5" customHeight="1">
      <c r="A62" s="67"/>
      <c r="C62" s="73" t="s">
        <v>262</v>
      </c>
      <c r="D62" s="53" t="s">
        <v>130</v>
      </c>
      <c r="E62" s="39"/>
      <c r="F62" s="40" t="s">
        <v>266</v>
      </c>
      <c r="G62" s="35">
        <v>6</v>
      </c>
      <c r="H62" s="39" t="e">
        <f t="shared" si="6"/>
        <v>#REF!</v>
      </c>
      <c r="I62" s="35" t="e">
        <f t="shared" si="7"/>
        <v>#REF!</v>
      </c>
    </row>
    <row r="63" spans="1:10" s="35" customFormat="1" ht="165" customHeight="1">
      <c r="A63" s="70"/>
      <c r="B63" s="37"/>
      <c r="C63" s="73" t="s">
        <v>262</v>
      </c>
      <c r="D63" s="53" t="s">
        <v>136</v>
      </c>
      <c r="E63" s="39"/>
      <c r="F63" s="40" t="s">
        <v>137</v>
      </c>
      <c r="G63" s="39">
        <v>1</v>
      </c>
      <c r="H63" s="39" t="e">
        <f t="shared" si="6"/>
        <v>#REF!</v>
      </c>
      <c r="I63" s="35" t="e">
        <f t="shared" si="7"/>
        <v>#REF!</v>
      </c>
      <c r="J63" s="28" t="e">
        <f>SUM(I53:I63)</f>
        <v>#REF!</v>
      </c>
    </row>
    <row r="64" spans="1:10" s="35" customFormat="1" ht="7.5" customHeight="1">
      <c r="A64" s="76"/>
      <c r="B64" s="54"/>
      <c r="C64" s="79"/>
      <c r="D64" s="80"/>
      <c r="E64" s="54"/>
      <c r="F64" s="54"/>
      <c r="G64" s="54"/>
      <c r="H64" s="54"/>
      <c r="I64" s="54"/>
      <c r="J64" s="54"/>
    </row>
    <row r="65" spans="1:9" s="46" customFormat="1" ht="69" customHeight="1">
      <c r="A65" s="70"/>
      <c r="B65" s="45"/>
      <c r="C65" s="73" t="s">
        <v>267</v>
      </c>
      <c r="D65" s="53" t="s">
        <v>67</v>
      </c>
      <c r="E65" s="45"/>
      <c r="F65" s="45" t="s">
        <v>263</v>
      </c>
      <c r="G65" s="45">
        <v>3</v>
      </c>
      <c r="H65" s="39" t="e">
        <f aca="true" t="shared" si="8" ref="H65:H76">G65*0.1</f>
        <v>#REF!</v>
      </c>
      <c r="I65" s="35" t="e">
        <f aca="true" t="shared" si="9" ref="I65:I76">(H65*G65)*1.1</f>
        <v>#REF!</v>
      </c>
    </row>
    <row r="66" spans="1:9" s="35" customFormat="1" ht="147" customHeight="1">
      <c r="A66" s="67"/>
      <c r="C66" s="73" t="s">
        <v>268</v>
      </c>
      <c r="D66" s="53" t="s">
        <v>269</v>
      </c>
      <c r="E66" s="39"/>
      <c r="F66" s="38" t="s">
        <v>134</v>
      </c>
      <c r="G66" s="35">
        <v>1</v>
      </c>
      <c r="H66" s="39" t="e">
        <f t="shared" si="8"/>
        <v>#REF!</v>
      </c>
      <c r="I66" s="35" t="e">
        <f t="shared" si="9"/>
        <v>#REF!</v>
      </c>
    </row>
    <row r="67" spans="1:9" s="35" customFormat="1" ht="205.5" customHeight="1">
      <c r="A67" s="67"/>
      <c r="C67" s="73" t="s">
        <v>268</v>
      </c>
      <c r="D67" s="53" t="s">
        <v>127</v>
      </c>
      <c r="E67" s="39"/>
      <c r="F67" s="38" t="s">
        <v>128</v>
      </c>
      <c r="G67" s="35">
        <v>3</v>
      </c>
      <c r="H67" s="39" t="e">
        <f t="shared" si="8"/>
        <v>#REF!</v>
      </c>
      <c r="I67" s="35" t="e">
        <f t="shared" si="9"/>
        <v>#REF!</v>
      </c>
    </row>
    <row r="68" spans="1:9" s="35" customFormat="1" ht="164.25" customHeight="1">
      <c r="A68" s="67"/>
      <c r="C68" s="73" t="s">
        <v>268</v>
      </c>
      <c r="D68" s="40" t="s">
        <v>36</v>
      </c>
      <c r="E68" s="39"/>
      <c r="F68" s="47" t="s">
        <v>270</v>
      </c>
      <c r="G68" s="39">
        <v>1</v>
      </c>
      <c r="H68" s="39" t="e">
        <f t="shared" si="8"/>
        <v>#REF!</v>
      </c>
      <c r="I68" s="74" t="e">
        <f t="shared" si="9"/>
        <v>#REF!</v>
      </c>
    </row>
    <row r="69" spans="1:9" s="35" customFormat="1" ht="157.5" customHeight="1">
      <c r="A69" s="67"/>
      <c r="B69" s="47"/>
      <c r="C69" s="73" t="s">
        <v>268</v>
      </c>
      <c r="D69" s="53" t="s">
        <v>130</v>
      </c>
      <c r="E69" s="39"/>
      <c r="F69" s="40" t="s">
        <v>266</v>
      </c>
      <c r="G69" s="35">
        <v>2</v>
      </c>
      <c r="H69" s="39" t="e">
        <f t="shared" si="8"/>
        <v>#REF!</v>
      </c>
      <c r="I69" s="35" t="e">
        <f t="shared" si="9"/>
        <v>#REF!</v>
      </c>
    </row>
    <row r="70" spans="1:9" s="46" customFormat="1" ht="140.25" customHeight="1">
      <c r="A70" s="81"/>
      <c r="B70" s="47"/>
      <c r="C70" s="73" t="s">
        <v>271</v>
      </c>
      <c r="D70" s="40" t="s">
        <v>76</v>
      </c>
      <c r="E70" s="39"/>
      <c r="F70" s="40" t="s">
        <v>77</v>
      </c>
      <c r="G70" s="39">
        <v>3</v>
      </c>
      <c r="H70" s="39" t="e">
        <f t="shared" si="8"/>
        <v>#REF!</v>
      </c>
      <c r="I70" s="35" t="e">
        <f t="shared" si="9"/>
        <v>#REF!</v>
      </c>
    </row>
    <row r="71" spans="1:9" s="35" customFormat="1" ht="194.25" customHeight="1">
      <c r="A71" s="67"/>
      <c r="B71" s="47"/>
      <c r="C71" s="82" t="s">
        <v>272</v>
      </c>
      <c r="D71" s="40" t="s">
        <v>121</v>
      </c>
      <c r="E71" s="39"/>
      <c r="F71" s="40" t="s">
        <v>122</v>
      </c>
      <c r="G71" s="39">
        <v>4</v>
      </c>
      <c r="H71" s="39" t="e">
        <f t="shared" si="8"/>
        <v>#REF!</v>
      </c>
      <c r="I71" s="35" t="e">
        <f t="shared" si="9"/>
        <v>#REF!</v>
      </c>
    </row>
    <row r="72" spans="1:9" s="35" customFormat="1" ht="161.25" customHeight="1">
      <c r="A72" s="67"/>
      <c r="C72" s="73" t="s">
        <v>273</v>
      </c>
      <c r="D72" s="40" t="s">
        <v>39</v>
      </c>
      <c r="E72" s="39"/>
      <c r="F72" s="50" t="s">
        <v>40</v>
      </c>
      <c r="G72" s="39">
        <v>1</v>
      </c>
      <c r="H72" s="39" t="e">
        <f t="shared" si="8"/>
        <v>#REF!</v>
      </c>
      <c r="I72" s="74" t="e">
        <f t="shared" si="9"/>
        <v>#REF!</v>
      </c>
    </row>
    <row r="73" spans="1:9" s="35" customFormat="1" ht="135.75" customHeight="1">
      <c r="A73" s="72"/>
      <c r="B73" s="40"/>
      <c r="C73" s="73" t="s">
        <v>273</v>
      </c>
      <c r="D73" s="40" t="s">
        <v>101</v>
      </c>
      <c r="E73" s="39"/>
      <c r="F73" s="40" t="s">
        <v>102</v>
      </c>
      <c r="G73" s="39">
        <v>1</v>
      </c>
      <c r="H73" s="39" t="e">
        <f t="shared" si="8"/>
        <v>#REF!</v>
      </c>
      <c r="I73" s="35" t="e">
        <f t="shared" si="9"/>
        <v>#REF!</v>
      </c>
    </row>
    <row r="74" spans="1:9" s="46" customFormat="1" ht="156" customHeight="1">
      <c r="A74" s="81"/>
      <c r="B74" s="47"/>
      <c r="C74" s="82" t="s">
        <v>273</v>
      </c>
      <c r="D74" s="40" t="s">
        <v>121</v>
      </c>
      <c r="E74" s="39"/>
      <c r="F74" s="40" t="s">
        <v>122</v>
      </c>
      <c r="G74" s="39">
        <v>2</v>
      </c>
      <c r="H74" s="39" t="e">
        <f t="shared" si="8"/>
        <v>#REF!</v>
      </c>
      <c r="I74" s="35" t="e">
        <f t="shared" si="9"/>
        <v>#REF!</v>
      </c>
    </row>
    <row r="75" spans="1:9" s="35" customFormat="1" ht="249.75" customHeight="1">
      <c r="A75" s="70"/>
      <c r="B75" s="37"/>
      <c r="C75" s="82" t="s">
        <v>273</v>
      </c>
      <c r="D75" s="38" t="s">
        <v>172</v>
      </c>
      <c r="E75" s="39"/>
      <c r="F75" s="40" t="s">
        <v>173</v>
      </c>
      <c r="G75" s="39">
        <v>2</v>
      </c>
      <c r="H75" s="39" t="e">
        <f t="shared" si="8"/>
        <v>#REF!</v>
      </c>
      <c r="I75" s="35" t="e">
        <f t="shared" si="9"/>
        <v>#REF!</v>
      </c>
    </row>
    <row r="76" spans="1:10" s="35" customFormat="1" ht="107.25" customHeight="1">
      <c r="A76" s="70"/>
      <c r="B76" s="45"/>
      <c r="C76" s="82" t="s">
        <v>273</v>
      </c>
      <c r="D76" s="35" t="s">
        <v>194</v>
      </c>
      <c r="E76" s="47"/>
      <c r="F76" s="47" t="s">
        <v>195</v>
      </c>
      <c r="G76" s="47">
        <v>1</v>
      </c>
      <c r="H76" s="39" t="e">
        <f t="shared" si="8"/>
        <v>#REF!</v>
      </c>
      <c r="I76" s="35" t="e">
        <f t="shared" si="9"/>
        <v>#REF!</v>
      </c>
      <c r="J76" s="28" t="e">
        <f>SUM(I65:I74)</f>
        <v>#REF!</v>
      </c>
    </row>
    <row r="77" spans="1:10" s="46" customFormat="1" ht="12.75" customHeight="1">
      <c r="A77" s="76"/>
      <c r="B77" s="54"/>
      <c r="C77" s="79"/>
      <c r="D77" s="54"/>
      <c r="E77" s="54"/>
      <c r="F77" s="54"/>
      <c r="G77" s="54"/>
      <c r="H77" s="54"/>
      <c r="I77" s="54"/>
      <c r="J77" s="54"/>
    </row>
    <row r="78" spans="1:10" s="35" customFormat="1" ht="126.75" customHeight="1">
      <c r="A78" s="67"/>
      <c r="C78" s="73" t="s">
        <v>274</v>
      </c>
      <c r="D78" s="47" t="s">
        <v>92</v>
      </c>
      <c r="E78" s="45"/>
      <c r="F78" s="45" t="s">
        <v>93</v>
      </c>
      <c r="G78" s="45">
        <v>3</v>
      </c>
      <c r="H78" s="39" t="e">
        <f>#REF!*0.1</f>
        <v>#REF!</v>
      </c>
      <c r="I78" s="35" t="e">
        <f>(#REF!*G78)*1.1</f>
        <v>#REF!</v>
      </c>
      <c r="J78" s="28" t="e">
        <f>I78</f>
        <v>#REF!</v>
      </c>
    </row>
    <row r="79" spans="1:10" s="35" customFormat="1" ht="12.75" customHeight="1">
      <c r="A79" s="76"/>
      <c r="B79" s="54"/>
      <c r="C79" s="79"/>
      <c r="D79" s="54"/>
      <c r="E79" s="54"/>
      <c r="F79" s="54"/>
      <c r="G79" s="54"/>
      <c r="H79" s="54"/>
      <c r="I79" s="54"/>
      <c r="J79" s="54"/>
    </row>
    <row r="80" spans="1:10" s="35" customFormat="1" ht="249.75" customHeight="1">
      <c r="A80" s="70"/>
      <c r="B80" s="37"/>
      <c r="C80" s="73" t="s">
        <v>275</v>
      </c>
      <c r="D80" s="38" t="s">
        <v>203</v>
      </c>
      <c r="E80" s="39"/>
      <c r="F80" s="40" t="s">
        <v>204</v>
      </c>
      <c r="G80" s="39">
        <v>1</v>
      </c>
      <c r="H80" s="39" t="e">
        <f>#REF!*0.1</f>
        <v>#REF!</v>
      </c>
      <c r="I80" s="35" t="e">
        <f>(#REF!*G80)*1.1</f>
        <v>#REF!</v>
      </c>
      <c r="J80" s="28" t="e">
        <f>I80</f>
        <v>#REF!</v>
      </c>
    </row>
    <row r="81" spans="1:10" s="46" customFormat="1" ht="12.75" customHeight="1">
      <c r="A81" s="76"/>
      <c r="B81" s="54"/>
      <c r="C81" s="79"/>
      <c r="D81" s="54"/>
      <c r="E81" s="54"/>
      <c r="F81" s="54"/>
      <c r="G81" s="54"/>
      <c r="H81" s="54"/>
      <c r="I81" s="54"/>
      <c r="J81" s="54"/>
    </row>
    <row r="82" spans="1:10" s="35" customFormat="1" ht="238.5" customHeight="1">
      <c r="A82" s="70"/>
      <c r="B82" s="37"/>
      <c r="C82" s="73" t="s">
        <v>276</v>
      </c>
      <c r="D82" s="38" t="s">
        <v>203</v>
      </c>
      <c r="E82" s="39"/>
      <c r="F82" s="40" t="s">
        <v>204</v>
      </c>
      <c r="G82" s="39">
        <v>1</v>
      </c>
      <c r="H82" s="39" t="e">
        <f>#REF!*0.1</f>
        <v>#REF!</v>
      </c>
      <c r="I82" s="35" t="e">
        <f>(#REF!*G82)*1.1</f>
        <v>#REF!</v>
      </c>
      <c r="J82" s="28" t="e">
        <f>I82</f>
        <v>#REF!</v>
      </c>
    </row>
    <row r="83" spans="1:10" s="46" customFormat="1" ht="12.75" customHeight="1">
      <c r="A83" s="76"/>
      <c r="B83" s="54"/>
      <c r="C83" s="79"/>
      <c r="D83" s="54"/>
      <c r="E83" s="54"/>
      <c r="F83" s="54"/>
      <c r="G83" s="54"/>
      <c r="H83" s="54"/>
      <c r="I83" s="54"/>
      <c r="J83" s="54"/>
    </row>
    <row r="84" spans="1:9" s="35" customFormat="1" ht="75" customHeight="1">
      <c r="A84" s="72"/>
      <c r="B84" s="40"/>
      <c r="C84" s="73" t="s">
        <v>277</v>
      </c>
      <c r="D84" s="53" t="s">
        <v>67</v>
      </c>
      <c r="E84" s="39"/>
      <c r="F84" s="45" t="s">
        <v>263</v>
      </c>
      <c r="G84" s="39">
        <v>2</v>
      </c>
      <c r="H84" s="39" t="e">
        <f aca="true" t="shared" si="10" ref="H84:H90">G84*0.1</f>
        <v>#REF!</v>
      </c>
      <c r="I84" s="35" t="e">
        <f aca="true" t="shared" si="11" ref="I84:I90">(H84*G84)*1.1</f>
        <v>#REF!</v>
      </c>
    </row>
    <row r="85" spans="1:9" s="35" customFormat="1" ht="241.5" customHeight="1">
      <c r="A85" s="70"/>
      <c r="B85" s="55"/>
      <c r="C85" s="73" t="s">
        <v>278</v>
      </c>
      <c r="D85" s="38" t="s">
        <v>186</v>
      </c>
      <c r="E85" s="39"/>
      <c r="F85" s="40" t="s">
        <v>187</v>
      </c>
      <c r="G85" s="39">
        <v>2</v>
      </c>
      <c r="H85" s="39" t="e">
        <f t="shared" si="10"/>
        <v>#REF!</v>
      </c>
      <c r="I85" s="35" t="e">
        <f t="shared" si="11"/>
        <v>#REF!</v>
      </c>
    </row>
    <row r="86" spans="1:9" s="35" customFormat="1" ht="227.25" customHeight="1">
      <c r="A86" s="70"/>
      <c r="B86" s="37"/>
      <c r="C86" s="73" t="s">
        <v>278</v>
      </c>
      <c r="D86" s="38" t="s">
        <v>197</v>
      </c>
      <c r="E86" s="39"/>
      <c r="F86" s="40" t="s">
        <v>198</v>
      </c>
      <c r="G86" s="39">
        <v>8</v>
      </c>
      <c r="H86" s="39" t="e">
        <f t="shared" si="10"/>
        <v>#REF!</v>
      </c>
      <c r="I86" s="35" t="e">
        <f t="shared" si="11"/>
        <v>#REF!</v>
      </c>
    </row>
    <row r="87" spans="1:9" s="35" customFormat="1" ht="128.25" customHeight="1">
      <c r="A87" s="70"/>
      <c r="B87" s="37"/>
      <c r="C87" s="73" t="s">
        <v>278</v>
      </c>
      <c r="D87" s="38" t="s">
        <v>279</v>
      </c>
      <c r="E87" s="40"/>
      <c r="F87" s="40" t="s">
        <v>201</v>
      </c>
      <c r="G87" s="40">
        <v>8</v>
      </c>
      <c r="H87" s="39" t="e">
        <f t="shared" si="10"/>
        <v>#REF!</v>
      </c>
      <c r="I87" s="35" t="e">
        <f t="shared" si="11"/>
        <v>#REF!</v>
      </c>
    </row>
    <row r="88" spans="1:9" s="35" customFormat="1" ht="153" customHeight="1">
      <c r="A88" s="70"/>
      <c r="B88" s="37"/>
      <c r="C88" s="73" t="s">
        <v>280</v>
      </c>
      <c r="D88" s="38" t="s">
        <v>121</v>
      </c>
      <c r="E88" s="39"/>
      <c r="F88" s="40" t="s">
        <v>122</v>
      </c>
      <c r="G88" s="39">
        <v>2</v>
      </c>
      <c r="H88" s="39" t="e">
        <f t="shared" si="10"/>
        <v>#REF!</v>
      </c>
      <c r="I88" s="35" t="e">
        <f t="shared" si="11"/>
        <v>#REF!</v>
      </c>
    </row>
    <row r="89" spans="1:9" s="35" customFormat="1" ht="138.75" customHeight="1">
      <c r="A89" s="81"/>
      <c r="B89" s="47"/>
      <c r="C89" s="73" t="s">
        <v>280</v>
      </c>
      <c r="D89" s="38" t="s">
        <v>76</v>
      </c>
      <c r="E89" s="39"/>
      <c r="F89" s="40" t="s">
        <v>77</v>
      </c>
      <c r="G89" s="39">
        <v>1</v>
      </c>
      <c r="H89" s="39" t="e">
        <f t="shared" si="10"/>
        <v>#REF!</v>
      </c>
      <c r="I89" s="35" t="e">
        <f t="shared" si="11"/>
        <v>#REF!</v>
      </c>
    </row>
    <row r="90" spans="1:9" s="35" customFormat="1" ht="128.25" customHeight="1">
      <c r="A90" s="70"/>
      <c r="B90" s="37"/>
      <c r="C90" s="73" t="s">
        <v>280</v>
      </c>
      <c r="D90" s="38" t="s">
        <v>110</v>
      </c>
      <c r="E90" s="39"/>
      <c r="F90" s="40" t="s">
        <v>111</v>
      </c>
      <c r="G90" s="39">
        <v>6</v>
      </c>
      <c r="H90" s="39" t="e">
        <f t="shared" si="10"/>
        <v>#REF!</v>
      </c>
      <c r="I90" s="35" t="e">
        <f t="shared" si="11"/>
        <v>#REF!</v>
      </c>
    </row>
    <row r="91" spans="1:9" s="35" customFormat="1" ht="12.75" customHeight="1">
      <c r="A91" s="76"/>
      <c r="B91" s="54"/>
      <c r="C91" s="79"/>
      <c r="D91" s="54"/>
      <c r="E91" s="54"/>
      <c r="F91" s="54"/>
      <c r="G91" s="54"/>
      <c r="H91" s="54"/>
      <c r="I91" s="54"/>
    </row>
    <row r="92" spans="1:9" s="35" customFormat="1" ht="147.75" customHeight="1">
      <c r="A92" s="70"/>
      <c r="B92" s="37"/>
      <c r="C92" s="73" t="s">
        <v>281</v>
      </c>
      <c r="D92" s="38" t="s">
        <v>121</v>
      </c>
      <c r="E92" s="39"/>
      <c r="F92" s="40" t="s">
        <v>122</v>
      </c>
      <c r="G92" s="39">
        <v>4</v>
      </c>
      <c r="H92" s="39" t="e">
        <f aca="true" t="shared" si="12" ref="H92:H95">G92*0.1</f>
        <v>#REF!</v>
      </c>
      <c r="I92" s="35" t="e">
        <f aca="true" t="shared" si="13" ref="I92:I95">(H92*G92)*1.1</f>
        <v>#REF!</v>
      </c>
    </row>
    <row r="93" spans="1:9" s="35" customFormat="1" ht="137.25" customHeight="1">
      <c r="A93" s="81"/>
      <c r="B93" s="47"/>
      <c r="C93" s="73" t="s">
        <v>281</v>
      </c>
      <c r="D93" s="38" t="s">
        <v>76</v>
      </c>
      <c r="E93" s="39"/>
      <c r="F93" s="40" t="s">
        <v>77</v>
      </c>
      <c r="G93" s="39">
        <v>2</v>
      </c>
      <c r="H93" s="39" t="e">
        <f t="shared" si="12"/>
        <v>#REF!</v>
      </c>
      <c r="I93" s="35" t="e">
        <f t="shared" si="13"/>
        <v>#REF!</v>
      </c>
    </row>
    <row r="94" spans="1:9" s="35" customFormat="1" ht="68.25" customHeight="1">
      <c r="A94" s="72"/>
      <c r="B94" s="40"/>
      <c r="C94" s="73" t="s">
        <v>281</v>
      </c>
      <c r="D94" s="53" t="s">
        <v>67</v>
      </c>
      <c r="E94" s="39"/>
      <c r="F94" s="45" t="s">
        <v>263</v>
      </c>
      <c r="G94" s="39">
        <v>3</v>
      </c>
      <c r="H94" s="39" t="e">
        <f t="shared" si="12"/>
        <v>#REF!</v>
      </c>
      <c r="I94" s="35" t="e">
        <f t="shared" si="13"/>
        <v>#REF!</v>
      </c>
    </row>
    <row r="95" spans="1:10" s="35" customFormat="1" ht="246" customHeight="1">
      <c r="A95" s="70"/>
      <c r="B95" s="37"/>
      <c r="C95" s="83" t="s">
        <v>281</v>
      </c>
      <c r="D95" s="38" t="s">
        <v>169</v>
      </c>
      <c r="E95" s="39"/>
      <c r="F95" s="40" t="s">
        <v>170</v>
      </c>
      <c r="G95" s="39">
        <v>4</v>
      </c>
      <c r="H95" s="39" t="e">
        <f t="shared" si="12"/>
        <v>#REF!</v>
      </c>
      <c r="I95" s="35" t="e">
        <f t="shared" si="13"/>
        <v>#REF!</v>
      </c>
      <c r="J95" s="28" t="e">
        <f>SUM(I92:I95)</f>
        <v>#REF!</v>
      </c>
    </row>
    <row r="96" spans="1:10" s="35" customFormat="1" ht="12.75" customHeight="1">
      <c r="A96" s="76"/>
      <c r="B96" s="54"/>
      <c r="C96" s="79"/>
      <c r="D96" s="54"/>
      <c r="E96" s="54"/>
      <c r="F96" s="54"/>
      <c r="G96" s="54"/>
      <c r="H96" s="54"/>
      <c r="I96" s="54"/>
      <c r="J96" s="54"/>
    </row>
    <row r="97" spans="1:9" s="35" customFormat="1" ht="184.5" customHeight="1">
      <c r="A97" s="72"/>
      <c r="B97" s="40"/>
      <c r="C97" s="73" t="s">
        <v>282</v>
      </c>
      <c r="D97" s="50" t="s">
        <v>42</v>
      </c>
      <c r="E97" s="39"/>
      <c r="F97" s="50" t="s">
        <v>283</v>
      </c>
      <c r="G97" s="39">
        <v>1</v>
      </c>
      <c r="H97" s="39" t="e">
        <f aca="true" t="shared" si="14" ref="H97:H101">G97*0.1</f>
        <v>#REF!</v>
      </c>
      <c r="I97" s="74" t="e">
        <f aca="true" t="shared" si="15" ref="I97:I101">(H97*G97)*1.1</f>
        <v>#REF!</v>
      </c>
    </row>
    <row r="98" spans="1:9" s="35" customFormat="1" ht="73.5" customHeight="1">
      <c r="A98" s="72"/>
      <c r="B98" s="40"/>
      <c r="C98" s="73" t="s">
        <v>282</v>
      </c>
      <c r="D98" s="53" t="s">
        <v>67</v>
      </c>
      <c r="E98" s="39"/>
      <c r="F98" s="45" t="s">
        <v>263</v>
      </c>
      <c r="G98" s="39">
        <v>1</v>
      </c>
      <c r="H98" s="39" t="e">
        <f t="shared" si="14"/>
        <v>#REF!</v>
      </c>
      <c r="I98" s="35" t="e">
        <f t="shared" si="15"/>
        <v>#REF!</v>
      </c>
    </row>
    <row r="99" spans="1:9" s="35" customFormat="1" ht="243.75" customHeight="1">
      <c r="A99" s="70"/>
      <c r="B99" s="37"/>
      <c r="C99" s="73" t="s">
        <v>282</v>
      </c>
      <c r="D99" s="38" t="s">
        <v>206</v>
      </c>
      <c r="E99" s="39"/>
      <c r="F99" s="40" t="s">
        <v>207</v>
      </c>
      <c r="G99" s="39">
        <v>2</v>
      </c>
      <c r="H99" s="39" t="e">
        <f t="shared" si="14"/>
        <v>#REF!</v>
      </c>
      <c r="I99" s="35" t="e">
        <f t="shared" si="15"/>
        <v>#REF!</v>
      </c>
    </row>
    <row r="100" spans="1:9" s="46" customFormat="1" ht="245.25" customHeight="1">
      <c r="A100" s="70"/>
      <c r="B100" s="47"/>
      <c r="C100" s="83" t="s">
        <v>282</v>
      </c>
      <c r="D100" s="71" t="s">
        <v>79</v>
      </c>
      <c r="E100" s="42"/>
      <c r="F100" s="47" t="s">
        <v>265</v>
      </c>
      <c r="G100" s="42">
        <v>1</v>
      </c>
      <c r="H100" s="42" t="e">
        <f t="shared" si="14"/>
        <v>#REF!</v>
      </c>
      <c r="I100" s="74" t="e">
        <f t="shared" si="15"/>
        <v>#REF!</v>
      </c>
    </row>
    <row r="101" spans="1:9" s="35" customFormat="1" ht="150" customHeight="1">
      <c r="A101" s="70"/>
      <c r="B101" s="37"/>
      <c r="C101" s="83" t="s">
        <v>282</v>
      </c>
      <c r="D101" s="38" t="s">
        <v>110</v>
      </c>
      <c r="E101" s="39"/>
      <c r="F101" s="40" t="s">
        <v>111</v>
      </c>
      <c r="G101" s="39">
        <v>8</v>
      </c>
      <c r="H101" s="39" t="e">
        <f t="shared" si="14"/>
        <v>#REF!</v>
      </c>
      <c r="I101" s="35" t="e">
        <f t="shared" si="15"/>
        <v>#REF!</v>
      </c>
    </row>
    <row r="102" spans="1:10" s="35" customFormat="1" ht="19.5" customHeight="1">
      <c r="A102" s="72"/>
      <c r="B102" s="54"/>
      <c r="C102" s="79"/>
      <c r="D102" s="54"/>
      <c r="E102" s="54"/>
      <c r="F102" s="54"/>
      <c r="G102" s="54"/>
      <c r="H102" s="54"/>
      <c r="I102" s="54"/>
      <c r="J102" s="54"/>
    </row>
    <row r="103" spans="1:9" s="35" customFormat="1" ht="241.5" customHeight="1">
      <c r="A103" s="70"/>
      <c r="B103" s="37"/>
      <c r="C103" s="73" t="s">
        <v>284</v>
      </c>
      <c r="D103" s="38" t="s">
        <v>197</v>
      </c>
      <c r="E103" s="39"/>
      <c r="F103" s="40" t="s">
        <v>198</v>
      </c>
      <c r="G103" s="39">
        <v>6</v>
      </c>
      <c r="H103" s="39" t="e">
        <f aca="true" t="shared" si="16" ref="H103:H116">G103*0.1</f>
        <v>#REF!</v>
      </c>
      <c r="I103" s="35" t="e">
        <f aca="true" t="shared" si="17" ref="I103:I116">(H103*G103)*1.1</f>
        <v>#REF!</v>
      </c>
    </row>
    <row r="104" spans="1:9" s="35" customFormat="1" ht="115.5" customHeight="1">
      <c r="A104" s="70"/>
      <c r="B104" s="37"/>
      <c r="C104" s="73" t="s">
        <v>284</v>
      </c>
      <c r="D104" s="38" t="s">
        <v>285</v>
      </c>
      <c r="E104" s="40"/>
      <c r="F104" s="40" t="s">
        <v>213</v>
      </c>
      <c r="G104" s="40">
        <v>3</v>
      </c>
      <c r="H104" s="39" t="e">
        <f t="shared" si="16"/>
        <v>#REF!</v>
      </c>
      <c r="I104" s="35" t="e">
        <f t="shared" si="17"/>
        <v>#REF!</v>
      </c>
    </row>
    <row r="105" spans="1:9" s="35" customFormat="1" ht="260.25" customHeight="1">
      <c r="A105" s="70"/>
      <c r="B105" s="37"/>
      <c r="C105" s="73" t="s">
        <v>286</v>
      </c>
      <c r="D105" s="38" t="s">
        <v>215</v>
      </c>
      <c r="E105" s="39"/>
      <c r="F105" s="40" t="s">
        <v>216</v>
      </c>
      <c r="G105" s="39">
        <v>6</v>
      </c>
      <c r="H105" s="39" t="e">
        <f t="shared" si="16"/>
        <v>#REF!</v>
      </c>
      <c r="I105" s="35" t="e">
        <f t="shared" si="17"/>
        <v>#REF!</v>
      </c>
    </row>
    <row r="106" spans="1:9" s="35" customFormat="1" ht="200.25" customHeight="1">
      <c r="A106" s="70"/>
      <c r="B106" s="37"/>
      <c r="C106" s="73" t="s">
        <v>287</v>
      </c>
      <c r="D106" s="38" t="s">
        <v>220</v>
      </c>
      <c r="E106" s="39"/>
      <c r="F106" s="40" t="s">
        <v>221</v>
      </c>
      <c r="G106" s="39">
        <v>2</v>
      </c>
      <c r="H106" s="39" t="e">
        <f t="shared" si="16"/>
        <v>#REF!</v>
      </c>
      <c r="I106" s="35" t="e">
        <f t="shared" si="17"/>
        <v>#REF!</v>
      </c>
    </row>
    <row r="107" spans="1:9" s="35" customFormat="1" ht="135" customHeight="1">
      <c r="A107" s="70"/>
      <c r="B107" s="37"/>
      <c r="C107" s="73" t="s">
        <v>286</v>
      </c>
      <c r="D107" s="38" t="s">
        <v>121</v>
      </c>
      <c r="E107" s="39"/>
      <c r="F107" s="40" t="s">
        <v>122</v>
      </c>
      <c r="G107" s="39">
        <v>2</v>
      </c>
      <c r="H107" s="39" t="e">
        <f t="shared" si="16"/>
        <v>#REF!</v>
      </c>
      <c r="I107" s="35" t="e">
        <f t="shared" si="17"/>
        <v>#REF!</v>
      </c>
    </row>
    <row r="108" spans="1:9" s="35" customFormat="1" ht="142.5" customHeight="1">
      <c r="A108" s="81"/>
      <c r="B108" s="47"/>
      <c r="C108" s="73" t="s">
        <v>286</v>
      </c>
      <c r="D108" s="38" t="s">
        <v>76</v>
      </c>
      <c r="E108" s="39"/>
      <c r="F108" s="40" t="s">
        <v>77</v>
      </c>
      <c r="G108" s="39">
        <v>1</v>
      </c>
      <c r="H108" s="39" t="e">
        <f t="shared" si="16"/>
        <v>#REF!</v>
      </c>
      <c r="I108" s="35" t="e">
        <f t="shared" si="17"/>
        <v>#REF!</v>
      </c>
    </row>
    <row r="109" spans="1:9" s="35" customFormat="1" ht="72" customHeight="1">
      <c r="A109" s="72"/>
      <c r="B109" s="40"/>
      <c r="C109" s="73" t="s">
        <v>288</v>
      </c>
      <c r="D109" s="47" t="s">
        <v>67</v>
      </c>
      <c r="E109" s="47"/>
      <c r="F109" s="45" t="s">
        <v>263</v>
      </c>
      <c r="G109" s="47">
        <v>1</v>
      </c>
      <c r="H109" s="39" t="e">
        <f t="shared" si="16"/>
        <v>#REF!</v>
      </c>
      <c r="I109" s="35" t="e">
        <f t="shared" si="17"/>
        <v>#REF!</v>
      </c>
    </row>
    <row r="110" spans="1:10" s="46" customFormat="1" ht="134.25" customHeight="1">
      <c r="A110" s="70"/>
      <c r="B110" s="51"/>
      <c r="C110" s="73" t="s">
        <v>288</v>
      </c>
      <c r="D110" s="50" t="s">
        <v>110</v>
      </c>
      <c r="E110" s="42"/>
      <c r="F110" s="40" t="s">
        <v>111</v>
      </c>
      <c r="G110" s="42">
        <f>G111*4</f>
        <v>24</v>
      </c>
      <c r="H110" s="42" t="e">
        <f t="shared" si="16"/>
        <v>#REF!</v>
      </c>
      <c r="I110" s="46" t="e">
        <f t="shared" si="17"/>
        <v>#REF!</v>
      </c>
      <c r="J110" s="35"/>
    </row>
    <row r="111" spans="1:9" s="35" customFormat="1" ht="255" customHeight="1">
      <c r="A111" s="72"/>
      <c r="B111" s="40"/>
      <c r="C111" s="73" t="s">
        <v>288</v>
      </c>
      <c r="D111" s="38" t="s">
        <v>82</v>
      </c>
      <c r="E111" s="39"/>
      <c r="F111" s="40" t="s">
        <v>83</v>
      </c>
      <c r="G111" s="39">
        <v>6</v>
      </c>
      <c r="H111" s="39" t="e">
        <f t="shared" si="16"/>
        <v>#REF!</v>
      </c>
      <c r="I111" s="35" t="e">
        <f t="shared" si="17"/>
        <v>#REF!</v>
      </c>
    </row>
    <row r="112" spans="1:9" s="35" customFormat="1" ht="243.75" customHeight="1">
      <c r="A112" s="70"/>
      <c r="B112" s="37"/>
      <c r="C112" s="73" t="s">
        <v>288</v>
      </c>
      <c r="D112" s="38" t="s">
        <v>172</v>
      </c>
      <c r="E112" s="39"/>
      <c r="F112" s="40" t="s">
        <v>173</v>
      </c>
      <c r="G112" s="39">
        <v>2</v>
      </c>
      <c r="H112" s="39" t="e">
        <f t="shared" si="16"/>
        <v>#REF!</v>
      </c>
      <c r="I112" s="35" t="e">
        <f t="shared" si="17"/>
        <v>#REF!</v>
      </c>
    </row>
    <row r="113" spans="1:9" s="35" customFormat="1" ht="242.25" customHeight="1">
      <c r="A113" s="70"/>
      <c r="B113" s="37"/>
      <c r="C113" s="73" t="s">
        <v>289</v>
      </c>
      <c r="D113" s="38" t="s">
        <v>197</v>
      </c>
      <c r="E113" s="39"/>
      <c r="F113" s="40" t="s">
        <v>198</v>
      </c>
      <c r="G113" s="39">
        <v>5</v>
      </c>
      <c r="H113" s="39" t="e">
        <f t="shared" si="16"/>
        <v>#REF!</v>
      </c>
      <c r="I113" s="35" t="e">
        <f t="shared" si="17"/>
        <v>#REF!</v>
      </c>
    </row>
    <row r="114" spans="1:9" s="35" customFormat="1" ht="150.75" customHeight="1">
      <c r="A114" s="70"/>
      <c r="B114" s="37"/>
      <c r="C114" s="73" t="s">
        <v>289</v>
      </c>
      <c r="D114" s="38" t="s">
        <v>285</v>
      </c>
      <c r="E114" s="40"/>
      <c r="F114" s="40" t="s">
        <v>213</v>
      </c>
      <c r="G114" s="40">
        <v>5</v>
      </c>
      <c r="H114" s="39" t="e">
        <f t="shared" si="16"/>
        <v>#REF!</v>
      </c>
      <c r="I114" s="35" t="e">
        <f t="shared" si="17"/>
        <v>#REF!</v>
      </c>
    </row>
    <row r="115" spans="1:9" s="35" customFormat="1" ht="249.75" customHeight="1">
      <c r="A115" s="70"/>
      <c r="B115" s="37"/>
      <c r="C115" s="73" t="s">
        <v>289</v>
      </c>
      <c r="D115" s="38" t="s">
        <v>215</v>
      </c>
      <c r="E115" s="39"/>
      <c r="F115" s="40" t="s">
        <v>216</v>
      </c>
      <c r="G115" s="39">
        <v>8</v>
      </c>
      <c r="H115" s="39" t="e">
        <f t="shared" si="16"/>
        <v>#REF!</v>
      </c>
      <c r="I115" s="35" t="e">
        <f t="shared" si="17"/>
        <v>#REF!</v>
      </c>
    </row>
    <row r="116" spans="1:10" s="35" customFormat="1" ht="242.25" customHeight="1">
      <c r="A116" s="70"/>
      <c r="B116" s="37"/>
      <c r="C116" s="73" t="s">
        <v>289</v>
      </c>
      <c r="D116" s="38" t="s">
        <v>169</v>
      </c>
      <c r="E116" s="39"/>
      <c r="F116" s="40" t="s">
        <v>170</v>
      </c>
      <c r="G116" s="39">
        <v>2</v>
      </c>
      <c r="H116" s="39" t="e">
        <f t="shared" si="16"/>
        <v>#REF!</v>
      </c>
      <c r="I116" s="35" t="e">
        <f t="shared" si="17"/>
        <v>#REF!</v>
      </c>
      <c r="J116" s="28" t="e">
        <f>SUM(I103:I116)</f>
        <v>#REF!</v>
      </c>
    </row>
    <row r="117" spans="1:10" s="35" customFormat="1" ht="24" customHeight="1">
      <c r="A117" s="76"/>
      <c r="B117" s="54"/>
      <c r="C117" s="79"/>
      <c r="D117" s="54"/>
      <c r="E117" s="54"/>
      <c r="F117" s="54"/>
      <c r="G117" s="84"/>
      <c r="H117" s="54"/>
      <c r="I117" s="54"/>
      <c r="J117" s="54"/>
    </row>
    <row r="118" spans="1:9" s="35" customFormat="1" ht="96.75" customHeight="1">
      <c r="A118" s="72"/>
      <c r="B118" s="40"/>
      <c r="C118" s="73" t="s">
        <v>290</v>
      </c>
      <c r="D118" s="47" t="s">
        <v>291</v>
      </c>
      <c r="E118" s="47"/>
      <c r="F118" s="45" t="s">
        <v>263</v>
      </c>
      <c r="G118" s="47">
        <v>1</v>
      </c>
      <c r="H118" s="39" t="e">
        <f aca="true" t="shared" si="18" ref="H118:H119">G118*0.1</f>
        <v>#REF!</v>
      </c>
      <c r="I118" s="35" t="e">
        <f aca="true" t="shared" si="19" ref="I118:I119">(H118*G118)*1.1</f>
        <v>#REF!</v>
      </c>
    </row>
    <row r="119" spans="1:10" s="35" customFormat="1" ht="160.5" customHeight="1">
      <c r="A119" s="70"/>
      <c r="B119" s="37"/>
      <c r="C119" s="73" t="s">
        <v>290</v>
      </c>
      <c r="D119" s="38" t="s">
        <v>110</v>
      </c>
      <c r="E119" s="39"/>
      <c r="F119" s="40" t="s">
        <v>111</v>
      </c>
      <c r="G119" s="39">
        <v>1</v>
      </c>
      <c r="H119" s="39" t="e">
        <f t="shared" si="18"/>
        <v>#REF!</v>
      </c>
      <c r="I119" s="35" t="e">
        <f t="shared" si="19"/>
        <v>#REF!</v>
      </c>
      <c r="J119" s="28" t="e">
        <f>SUM(I118:I119)</f>
        <v>#REF!</v>
      </c>
    </row>
    <row r="120" spans="1:10" s="35" customFormat="1" ht="24" customHeight="1">
      <c r="A120" s="76"/>
      <c r="B120" s="54"/>
      <c r="C120" s="79"/>
      <c r="D120" s="54"/>
      <c r="E120" s="54"/>
      <c r="F120" s="54"/>
      <c r="G120" s="54"/>
      <c r="H120" s="84"/>
      <c r="I120" s="84"/>
      <c r="J120" s="84"/>
    </row>
    <row r="121" spans="1:10" s="35" customFormat="1" ht="24" customHeight="1">
      <c r="A121" s="76"/>
      <c r="B121" s="54"/>
      <c r="C121" s="79"/>
      <c r="D121" s="54"/>
      <c r="E121" s="54"/>
      <c r="F121" s="54"/>
      <c r="G121" s="54"/>
      <c r="H121" s="84"/>
      <c r="I121" s="84"/>
      <c r="J121" s="84"/>
    </row>
    <row r="122" spans="1:9" s="35" customFormat="1" ht="232.5" customHeight="1">
      <c r="A122" s="70"/>
      <c r="C122" s="73" t="s">
        <v>292</v>
      </c>
      <c r="D122" s="38" t="s">
        <v>209</v>
      </c>
      <c r="E122" s="39"/>
      <c r="F122" s="40" t="s">
        <v>210</v>
      </c>
      <c r="G122" s="39">
        <v>1</v>
      </c>
      <c r="H122" s="39" t="e">
        <f aca="true" t="shared" si="20" ref="H122:H123">G122*0.1</f>
        <v>#REF!</v>
      </c>
      <c r="I122" s="35" t="e">
        <f aca="true" t="shared" si="21" ref="I122:I123">(H122*G122)*1.1</f>
        <v>#REF!</v>
      </c>
    </row>
    <row r="123" spans="1:11" s="35" customFormat="1" ht="161.25" customHeight="1">
      <c r="A123" s="70"/>
      <c r="B123" s="45"/>
      <c r="C123" s="73" t="s">
        <v>292</v>
      </c>
      <c r="D123" s="53" t="s">
        <v>136</v>
      </c>
      <c r="E123" s="39"/>
      <c r="F123" s="40" t="s">
        <v>137</v>
      </c>
      <c r="G123" s="39">
        <v>1</v>
      </c>
      <c r="H123" s="39" t="e">
        <f t="shared" si="20"/>
        <v>#REF!</v>
      </c>
      <c r="I123" s="35" t="e">
        <f t="shared" si="21"/>
        <v>#REF!</v>
      </c>
      <c r="J123" s="28" t="e">
        <f>I122+I123</f>
        <v>#REF!</v>
      </c>
      <c r="K123" s="46"/>
    </row>
    <row r="124" spans="1:10" s="35" customFormat="1" ht="24" customHeight="1">
      <c r="A124" s="76"/>
      <c r="B124" s="54"/>
      <c r="C124" s="79"/>
      <c r="D124" s="54"/>
      <c r="E124" s="54"/>
      <c r="F124" s="54"/>
      <c r="G124" s="54"/>
      <c r="H124" s="84"/>
      <c r="I124" s="84"/>
      <c r="J124" s="84"/>
    </row>
    <row r="125" spans="1:10" s="35" customFormat="1" ht="264" customHeight="1">
      <c r="A125" s="70"/>
      <c r="B125" s="37"/>
      <c r="C125" s="73" t="s">
        <v>293</v>
      </c>
      <c r="D125" s="38" t="s">
        <v>215</v>
      </c>
      <c r="E125" s="39"/>
      <c r="F125" s="40" t="s">
        <v>216</v>
      </c>
      <c r="G125" s="39">
        <v>2</v>
      </c>
      <c r="H125" s="84" t="e">
        <f aca="true" t="shared" si="22" ref="H125:H128">G125*0.1</f>
        <v>#REF!</v>
      </c>
      <c r="I125" s="84" t="e">
        <f aca="true" t="shared" si="23" ref="I125:I128">(H125*G125)*1.1</f>
        <v>#REF!</v>
      </c>
      <c r="J125" s="84"/>
    </row>
    <row r="126" spans="1:9" s="35" customFormat="1" ht="231" customHeight="1">
      <c r="A126" s="70"/>
      <c r="B126" s="35">
        <v>2</v>
      </c>
      <c r="C126" s="73" t="s">
        <v>293</v>
      </c>
      <c r="D126" s="38" t="s">
        <v>209</v>
      </c>
      <c r="E126" s="39"/>
      <c r="F126" s="2" t="s">
        <v>210</v>
      </c>
      <c r="G126" s="39">
        <v>0</v>
      </c>
      <c r="H126" s="39" t="e">
        <f t="shared" si="22"/>
        <v>#REF!</v>
      </c>
      <c r="I126" s="35" t="e">
        <f t="shared" si="23"/>
        <v>#REF!</v>
      </c>
    </row>
    <row r="127" spans="1:9" s="35" customFormat="1" ht="246" customHeight="1">
      <c r="A127" s="70"/>
      <c r="B127" s="37" t="s">
        <v>294</v>
      </c>
      <c r="C127" s="73" t="s">
        <v>293</v>
      </c>
      <c r="D127" s="38" t="s">
        <v>217</v>
      </c>
      <c r="E127" s="39"/>
      <c r="F127" s="40" t="s">
        <v>218</v>
      </c>
      <c r="G127" s="39">
        <v>0</v>
      </c>
      <c r="H127" s="39" t="e">
        <f t="shared" si="22"/>
        <v>#REF!</v>
      </c>
      <c r="I127" s="35" t="e">
        <f t="shared" si="23"/>
        <v>#REF!</v>
      </c>
    </row>
    <row r="128" spans="1:10" s="35" customFormat="1" ht="141" customHeight="1">
      <c r="A128" s="70"/>
      <c r="B128" s="37"/>
      <c r="C128" s="73" t="s">
        <v>293</v>
      </c>
      <c r="D128" s="38" t="s">
        <v>285</v>
      </c>
      <c r="E128" s="40"/>
      <c r="F128" s="40" t="s">
        <v>213</v>
      </c>
      <c r="G128" s="40">
        <v>4</v>
      </c>
      <c r="H128" s="39" t="e">
        <f t="shared" si="22"/>
        <v>#REF!</v>
      </c>
      <c r="I128" s="35" t="e">
        <f t="shared" si="23"/>
        <v>#REF!</v>
      </c>
      <c r="J128" s="28" t="e">
        <f>SUM(I125:I128)</f>
        <v>#REF!</v>
      </c>
    </row>
    <row r="129" spans="1:10" s="35" customFormat="1" ht="23.25" customHeight="1">
      <c r="A129" s="76"/>
      <c r="B129" s="54"/>
      <c r="C129" s="79"/>
      <c r="D129" s="54"/>
      <c r="E129" s="54"/>
      <c r="F129" s="54"/>
      <c r="G129" s="54"/>
      <c r="H129" s="54"/>
      <c r="I129" s="54"/>
      <c r="J129" s="54"/>
    </row>
    <row r="130" spans="1:9" s="35" customFormat="1" ht="79.5" customHeight="1">
      <c r="A130" s="72"/>
      <c r="B130" s="40"/>
      <c r="C130" s="83" t="s">
        <v>295</v>
      </c>
      <c r="D130" s="47" t="s">
        <v>291</v>
      </c>
      <c r="E130" s="47"/>
      <c r="F130" s="45" t="s">
        <v>263</v>
      </c>
      <c r="G130" s="47">
        <v>3</v>
      </c>
      <c r="H130" s="39" t="e">
        <f aca="true" t="shared" si="24" ref="H130:H145">G130*0.1</f>
        <v>#REF!</v>
      </c>
      <c r="I130" s="35" t="e">
        <f aca="true" t="shared" si="25" ref="I130:I145">(H130*G130)*1.1</f>
        <v>#REF!</v>
      </c>
    </row>
    <row r="131" spans="1:10" s="46" customFormat="1" ht="158.25" customHeight="1">
      <c r="A131" s="70"/>
      <c r="B131" s="51"/>
      <c r="C131" s="83" t="s">
        <v>295</v>
      </c>
      <c r="D131" s="50" t="s">
        <v>110</v>
      </c>
      <c r="E131" s="42"/>
      <c r="F131" s="40" t="s">
        <v>111</v>
      </c>
      <c r="G131" s="42">
        <v>30</v>
      </c>
      <c r="H131" s="42" t="e">
        <f t="shared" si="24"/>
        <v>#REF!</v>
      </c>
      <c r="I131" s="46" t="e">
        <f t="shared" si="25"/>
        <v>#REF!</v>
      </c>
      <c r="J131" s="35"/>
    </row>
    <row r="132" spans="1:9" s="35" customFormat="1" ht="283.5" customHeight="1">
      <c r="A132" s="72"/>
      <c r="B132" s="40"/>
      <c r="C132" s="83" t="s">
        <v>295</v>
      </c>
      <c r="D132" s="38" t="s">
        <v>82</v>
      </c>
      <c r="E132" s="39"/>
      <c r="F132" s="40" t="s">
        <v>83</v>
      </c>
      <c r="G132" s="39">
        <v>8</v>
      </c>
      <c r="H132" s="39" t="e">
        <f t="shared" si="24"/>
        <v>#REF!</v>
      </c>
      <c r="I132" s="35" t="e">
        <f t="shared" si="25"/>
        <v>#REF!</v>
      </c>
    </row>
    <row r="133" spans="1:9" s="46" customFormat="1" ht="254.25" customHeight="1">
      <c r="A133" s="70"/>
      <c r="B133" s="47"/>
      <c r="C133" s="83" t="s">
        <v>295</v>
      </c>
      <c r="D133" s="47" t="s">
        <v>296</v>
      </c>
      <c r="E133" s="42"/>
      <c r="F133" s="40" t="s">
        <v>167</v>
      </c>
      <c r="G133" s="42">
        <v>9</v>
      </c>
      <c r="H133" s="42" t="e">
        <f t="shared" si="24"/>
        <v>#REF!</v>
      </c>
      <c r="I133" s="46" t="e">
        <f t="shared" si="25"/>
        <v>#REF!</v>
      </c>
    </row>
    <row r="134" spans="1:9" s="46" customFormat="1" ht="83.25" customHeight="1">
      <c r="A134" s="81"/>
      <c r="B134" s="51"/>
      <c r="C134" s="85" t="s">
        <v>297</v>
      </c>
      <c r="D134" s="50" t="s">
        <v>45</v>
      </c>
      <c r="E134" s="42"/>
      <c r="F134" s="47" t="s">
        <v>298</v>
      </c>
      <c r="G134" s="42">
        <v>1</v>
      </c>
      <c r="H134" s="42" t="e">
        <f t="shared" si="24"/>
        <v>#REF!</v>
      </c>
      <c r="I134" s="74" t="e">
        <f t="shared" si="25"/>
        <v>#REF!</v>
      </c>
    </row>
    <row r="135" spans="1:9" s="35" customFormat="1" ht="149.25" customHeight="1">
      <c r="A135" s="70"/>
      <c r="B135" s="37"/>
      <c r="C135" s="73" t="s">
        <v>297</v>
      </c>
      <c r="D135" s="38" t="s">
        <v>121</v>
      </c>
      <c r="E135" s="39"/>
      <c r="F135" s="40" t="s">
        <v>122</v>
      </c>
      <c r="G135" s="39">
        <v>2</v>
      </c>
      <c r="H135" s="39" t="e">
        <f t="shared" si="24"/>
        <v>#REF!</v>
      </c>
      <c r="I135" s="35" t="e">
        <f t="shared" si="25"/>
        <v>#REF!</v>
      </c>
    </row>
    <row r="136" spans="1:9" s="35" customFormat="1" ht="143.25" customHeight="1">
      <c r="A136" s="81"/>
      <c r="B136" s="47"/>
      <c r="C136" s="73" t="s">
        <v>297</v>
      </c>
      <c r="D136" s="38" t="s">
        <v>76</v>
      </c>
      <c r="E136" s="39"/>
      <c r="F136" s="40" t="s">
        <v>77</v>
      </c>
      <c r="G136" s="39">
        <v>1</v>
      </c>
      <c r="H136" s="39" t="e">
        <f t="shared" si="24"/>
        <v>#REF!</v>
      </c>
      <c r="I136" s="35" t="e">
        <f t="shared" si="25"/>
        <v>#REF!</v>
      </c>
    </row>
    <row r="137" spans="1:9" s="35" customFormat="1" ht="242.25" customHeight="1">
      <c r="A137" s="70"/>
      <c r="B137" s="37"/>
      <c r="C137" s="73" t="s">
        <v>297</v>
      </c>
      <c r="D137" s="38" t="s">
        <v>166</v>
      </c>
      <c r="E137" s="40"/>
      <c r="F137" s="40" t="s">
        <v>167</v>
      </c>
      <c r="G137" s="40">
        <v>9</v>
      </c>
      <c r="H137" s="39" t="e">
        <f t="shared" si="24"/>
        <v>#REF!</v>
      </c>
      <c r="I137" s="35" t="e">
        <f t="shared" si="25"/>
        <v>#REF!</v>
      </c>
    </row>
    <row r="138" spans="1:10" s="46" customFormat="1" ht="130.5" customHeight="1">
      <c r="A138" s="70"/>
      <c r="B138" s="51"/>
      <c r="C138" s="73" t="s">
        <v>297</v>
      </c>
      <c r="D138" s="50" t="s">
        <v>110</v>
      </c>
      <c r="E138" s="42"/>
      <c r="F138" s="40" t="s">
        <v>111</v>
      </c>
      <c r="G138" s="42">
        <f>G139*4</f>
        <v>32</v>
      </c>
      <c r="H138" s="42" t="e">
        <f t="shared" si="24"/>
        <v>#REF!</v>
      </c>
      <c r="I138" s="46" t="e">
        <f t="shared" si="25"/>
        <v>#REF!</v>
      </c>
      <c r="J138" s="35"/>
    </row>
    <row r="139" spans="1:9" s="35" customFormat="1" ht="252.75" customHeight="1">
      <c r="A139" s="72"/>
      <c r="B139" s="40"/>
      <c r="C139" s="73" t="s">
        <v>297</v>
      </c>
      <c r="D139" s="38" t="s">
        <v>82</v>
      </c>
      <c r="E139" s="39"/>
      <c r="F139" s="40" t="s">
        <v>83</v>
      </c>
      <c r="G139" s="39">
        <v>8</v>
      </c>
      <c r="H139" s="39" t="e">
        <f t="shared" si="24"/>
        <v>#REF!</v>
      </c>
      <c r="I139" s="35" t="e">
        <f t="shared" si="25"/>
        <v>#REF!</v>
      </c>
    </row>
    <row r="140" spans="1:9" s="35" customFormat="1" ht="245.25" customHeight="1">
      <c r="A140" s="70"/>
      <c r="B140" s="37"/>
      <c r="C140" s="73" t="s">
        <v>299</v>
      </c>
      <c r="D140" s="38" t="s">
        <v>203</v>
      </c>
      <c r="E140" s="39"/>
      <c r="F140" s="40" t="s">
        <v>204</v>
      </c>
      <c r="G140" s="39">
        <v>1</v>
      </c>
      <c r="H140" s="39" t="e">
        <f t="shared" si="24"/>
        <v>#REF!</v>
      </c>
      <c r="I140" s="35" t="e">
        <f t="shared" si="25"/>
        <v>#REF!</v>
      </c>
    </row>
    <row r="141" spans="1:10" s="35" customFormat="1" ht="254.25" customHeight="1">
      <c r="A141" s="70"/>
      <c r="B141" s="37"/>
      <c r="C141" s="73" t="s">
        <v>299</v>
      </c>
      <c r="D141" s="38" t="s">
        <v>209</v>
      </c>
      <c r="E141" s="39"/>
      <c r="F141" s="2" t="s">
        <v>210</v>
      </c>
      <c r="G141" s="39">
        <v>2</v>
      </c>
      <c r="H141" s="39" t="e">
        <f t="shared" si="24"/>
        <v>#REF!</v>
      </c>
      <c r="I141" s="35" t="e">
        <f t="shared" si="25"/>
        <v>#REF!</v>
      </c>
      <c r="J141" s="28" t="e">
        <f>SUM(I130:I141)</f>
        <v>#REF!</v>
      </c>
    </row>
    <row r="142" spans="1:10" s="35" customFormat="1" ht="177.75" customHeight="1">
      <c r="A142" s="72"/>
      <c r="B142" s="40"/>
      <c r="C142" s="86" t="s">
        <v>297</v>
      </c>
      <c r="D142" s="40" t="s">
        <v>87</v>
      </c>
      <c r="E142" s="39"/>
      <c r="F142" s="45" t="s">
        <v>88</v>
      </c>
      <c r="G142" s="39">
        <v>2</v>
      </c>
      <c r="H142" s="39" t="e">
        <f t="shared" si="24"/>
        <v>#REF!</v>
      </c>
      <c r="I142" s="35" t="e">
        <f t="shared" si="25"/>
        <v>#REF!</v>
      </c>
      <c r="J142" s="28"/>
    </row>
    <row r="143" spans="1:9" s="35" customFormat="1" ht="185.25" customHeight="1">
      <c r="A143" s="72"/>
      <c r="B143" s="40"/>
      <c r="C143" s="86" t="s">
        <v>297</v>
      </c>
      <c r="D143" s="38" t="s">
        <v>89</v>
      </c>
      <c r="E143" s="39"/>
      <c r="F143" s="45" t="s">
        <v>300</v>
      </c>
      <c r="G143" s="39">
        <v>2</v>
      </c>
      <c r="H143" s="39" t="e">
        <f t="shared" si="24"/>
        <v>#REF!</v>
      </c>
      <c r="I143" s="35" t="e">
        <f t="shared" si="25"/>
        <v>#REF!</v>
      </c>
    </row>
    <row r="144" spans="1:9" s="46" customFormat="1" ht="203.25" customHeight="1">
      <c r="A144" s="70"/>
      <c r="B144" s="35"/>
      <c r="C144" s="86" t="s">
        <v>297</v>
      </c>
      <c r="D144" s="45" t="s">
        <v>154</v>
      </c>
      <c r="E144" s="45"/>
      <c r="F144" s="45" t="s">
        <v>155</v>
      </c>
      <c r="G144" s="45">
        <v>3</v>
      </c>
      <c r="H144" s="45" t="e">
        <f t="shared" si="24"/>
        <v>#REF!</v>
      </c>
      <c r="I144" s="45" t="e">
        <f t="shared" si="25"/>
        <v>#REF!</v>
      </c>
    </row>
    <row r="145" spans="1:10" s="35" customFormat="1" ht="159.75" customHeight="1">
      <c r="A145" s="70"/>
      <c r="C145" s="86" t="s">
        <v>297</v>
      </c>
      <c r="D145" s="50" t="s">
        <v>97</v>
      </c>
      <c r="E145" s="39"/>
      <c r="F145" s="40" t="s">
        <v>98</v>
      </c>
      <c r="G145" s="39">
        <v>14</v>
      </c>
      <c r="H145" s="39" t="e">
        <f t="shared" si="24"/>
        <v>#REF!</v>
      </c>
      <c r="I145" s="35" t="e">
        <f t="shared" si="25"/>
        <v>#REF!</v>
      </c>
      <c r="J145" s="35" t="e">
        <f>SUM(I130:I145)</f>
        <v>#REF!</v>
      </c>
    </row>
    <row r="146" spans="1:10" s="35" customFormat="1" ht="14.25" customHeight="1">
      <c r="A146" s="76"/>
      <c r="B146" s="54"/>
      <c r="C146" s="79"/>
      <c r="D146" s="54"/>
      <c r="E146" s="54"/>
      <c r="F146" s="54"/>
      <c r="G146" s="54"/>
      <c r="H146" s="54"/>
      <c r="I146" s="54"/>
      <c r="J146" s="54"/>
    </row>
    <row r="147" spans="1:10" s="35" customFormat="1" ht="12.75" customHeight="1">
      <c r="A147" s="76"/>
      <c r="B147" s="54"/>
      <c r="C147" s="79"/>
      <c r="D147" s="54"/>
      <c r="E147" s="54"/>
      <c r="F147" s="54"/>
      <c r="G147" s="54"/>
      <c r="H147" s="54"/>
      <c r="I147" s="54"/>
      <c r="J147" s="54"/>
    </row>
    <row r="148" spans="1:9" s="35" customFormat="1" ht="241.5" customHeight="1">
      <c r="A148" s="70"/>
      <c r="B148" s="37"/>
      <c r="C148" s="73" t="s">
        <v>301</v>
      </c>
      <c r="D148" s="38" t="s">
        <v>169</v>
      </c>
      <c r="E148" s="39"/>
      <c r="F148" s="40" t="s">
        <v>170</v>
      </c>
      <c r="G148" s="39">
        <v>2</v>
      </c>
      <c r="H148" s="39" t="e">
        <f aca="true" t="shared" si="26" ref="H148:H150">G148*0.1</f>
        <v>#REF!</v>
      </c>
      <c r="I148" s="35" t="e">
        <f aca="true" t="shared" si="27" ref="I148:I150">(H148*G148)*1.1</f>
        <v>#REF!</v>
      </c>
    </row>
    <row r="149" spans="1:9" s="35" customFormat="1" ht="252.75" customHeight="1">
      <c r="A149" s="70"/>
      <c r="B149" s="37"/>
      <c r="C149" s="73" t="s">
        <v>301</v>
      </c>
      <c r="D149" s="38" t="s">
        <v>223</v>
      </c>
      <c r="E149" s="39"/>
      <c r="F149" s="40" t="s">
        <v>224</v>
      </c>
      <c r="G149" s="39">
        <v>1</v>
      </c>
      <c r="H149" s="39" t="e">
        <f t="shared" si="26"/>
        <v>#REF!</v>
      </c>
      <c r="I149" s="35" t="e">
        <f t="shared" si="27"/>
        <v>#REF!</v>
      </c>
    </row>
    <row r="150" spans="1:10" s="35" customFormat="1" ht="258.75" customHeight="1">
      <c r="A150" s="70"/>
      <c r="B150" s="37"/>
      <c r="C150" s="73" t="s">
        <v>301</v>
      </c>
      <c r="D150" s="38" t="s">
        <v>226</v>
      </c>
      <c r="E150" s="39"/>
      <c r="F150" s="40" t="s">
        <v>227</v>
      </c>
      <c r="G150" s="39">
        <v>1</v>
      </c>
      <c r="H150" s="39" t="e">
        <f t="shared" si="26"/>
        <v>#REF!</v>
      </c>
      <c r="I150" s="35" t="e">
        <f t="shared" si="27"/>
        <v>#REF!</v>
      </c>
      <c r="J150" s="87" t="e">
        <f>SUM(I148:I150)</f>
        <v>#REF!</v>
      </c>
    </row>
    <row r="151" spans="1:12" s="35" customFormat="1" ht="14.25" customHeight="1">
      <c r="A151" s="76"/>
      <c r="B151" s="54"/>
      <c r="C151" s="79"/>
      <c r="D151" s="54"/>
      <c r="E151" s="54"/>
      <c r="F151" s="54"/>
      <c r="G151" s="54"/>
      <c r="H151" s="54"/>
      <c r="I151" s="54"/>
      <c r="J151" s="54"/>
      <c r="K151" s="54"/>
      <c r="L151" s="54"/>
    </row>
    <row r="152" spans="1:13" s="35" customFormat="1" ht="14.25" customHeight="1">
      <c r="A152" s="72"/>
      <c r="B152" s="88" t="s">
        <v>302</v>
      </c>
      <c r="C152" s="86"/>
      <c r="D152" s="89" t="s">
        <v>303</v>
      </c>
      <c r="E152" s="90"/>
      <c r="F152" s="89"/>
      <c r="G152" s="90"/>
      <c r="H152" s="90" t="e">
        <f aca="true" t="shared" si="28" ref="H152:H155">G152*0.1</f>
        <v>#REF!</v>
      </c>
      <c r="I152" s="91" t="e">
        <f>SUM(I5:I150)</f>
        <v>#REF!</v>
      </c>
      <c r="J152" s="91"/>
      <c r="K152" s="35" t="e">
        <f>#REF!+H152</f>
        <v>#REF!</v>
      </c>
      <c r="L152" s="92"/>
      <c r="M152" s="92"/>
    </row>
    <row r="153" spans="1:9" s="35" customFormat="1" ht="44.25" customHeight="1">
      <c r="A153" s="72"/>
      <c r="B153" s="88" t="s">
        <v>304</v>
      </c>
      <c r="C153" s="73"/>
      <c r="D153" s="40" t="s">
        <v>305</v>
      </c>
      <c r="E153" s="39"/>
      <c r="F153" s="40"/>
      <c r="G153" s="39"/>
      <c r="H153" s="39" t="e">
        <f t="shared" si="28"/>
        <v>#REF!</v>
      </c>
      <c r="I153" s="35" t="e">
        <f aca="true" t="shared" si="29" ref="I153:I155">H153*1.1</f>
        <v>#REF!</v>
      </c>
    </row>
    <row r="154" spans="1:9" s="35" customFormat="1" ht="44.25" customHeight="1">
      <c r="A154" s="72"/>
      <c r="B154" s="88" t="s">
        <v>306</v>
      </c>
      <c r="C154" s="73"/>
      <c r="D154" s="40" t="s">
        <v>307</v>
      </c>
      <c r="E154" s="39"/>
      <c r="F154" s="40"/>
      <c r="G154" s="39"/>
      <c r="H154" s="39" t="e">
        <f t="shared" si="28"/>
        <v>#REF!</v>
      </c>
      <c r="I154" s="35" t="e">
        <f t="shared" si="29"/>
        <v>#REF!</v>
      </c>
    </row>
    <row r="155" spans="1:9" s="35" customFormat="1" ht="36" customHeight="1">
      <c r="A155" s="72"/>
      <c r="B155" s="88" t="s">
        <v>308</v>
      </c>
      <c r="C155" s="73"/>
      <c r="D155" s="40" t="s">
        <v>309</v>
      </c>
      <c r="E155" s="39"/>
      <c r="F155" s="40"/>
      <c r="G155" s="39"/>
      <c r="H155" s="39" t="e">
        <f t="shared" si="28"/>
        <v>#REF!</v>
      </c>
      <c r="I155" s="35" t="e">
        <f t="shared" si="29"/>
        <v>#REF!</v>
      </c>
    </row>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0.7875" bottom="1.0527777777777778" header="0.5118055555555555" footer="0.7875"/>
  <pageSetup horizontalDpi="300" verticalDpi="300" orientation="landscape" paperSize="8" scale="132"/>
  <headerFooter alignWithMargins="0">
    <oddFooter>&amp;C&amp;"Times New Roman,Normale"&amp;12Pagina &amp;P</oddFooter>
  </headerFooter>
</worksheet>
</file>

<file path=xl/worksheets/sheet3.xml><?xml version="1.0" encoding="utf-8"?>
<worksheet xmlns="http://schemas.openxmlformats.org/spreadsheetml/2006/main" xmlns:r="http://schemas.openxmlformats.org/officeDocument/2006/relationships">
  <dimension ref="A1:C24"/>
  <sheetViews>
    <sheetView tabSelected="1" workbookViewId="0" topLeftCell="A1">
      <selection activeCell="C2" sqref="C2"/>
    </sheetView>
  </sheetViews>
  <sheetFormatPr defaultColWidth="11.421875" defaultRowHeight="15"/>
  <cols>
    <col min="1" max="1" width="12.00390625" style="93" customWidth="1"/>
    <col min="2" max="2" width="14.28125" style="0" customWidth="1"/>
    <col min="3" max="16384" width="12.00390625" style="0" customWidth="1"/>
  </cols>
  <sheetData>
    <row r="1" spans="2:3" ht="14.25">
      <c r="B1" t="s">
        <v>310</v>
      </c>
      <c r="C1" t="s">
        <v>311</v>
      </c>
    </row>
    <row r="2" spans="1:3" ht="14.25">
      <c r="A2" s="93" t="s">
        <v>312</v>
      </c>
      <c r="B2">
        <v>0</v>
      </c>
      <c r="C2">
        <v>0</v>
      </c>
    </row>
    <row r="3" spans="1:3" ht="14.25">
      <c r="A3" s="93" t="s">
        <v>250</v>
      </c>
      <c r="B3">
        <v>0</v>
      </c>
      <c r="C3">
        <v>0</v>
      </c>
    </row>
    <row r="4" spans="1:3" ht="14.25">
      <c r="A4" s="93" t="s">
        <v>313</v>
      </c>
      <c r="B4">
        <v>0</v>
      </c>
      <c r="C4">
        <v>0</v>
      </c>
    </row>
    <row r="5" spans="1:3" ht="14.25">
      <c r="A5" s="93" t="s">
        <v>314</v>
      </c>
      <c r="B5">
        <v>16</v>
      </c>
      <c r="C5">
        <v>21</v>
      </c>
    </row>
    <row r="6" spans="1:3" ht="14.25">
      <c r="A6" s="93" t="s">
        <v>262</v>
      </c>
      <c r="B6">
        <v>12</v>
      </c>
      <c r="C6">
        <v>0</v>
      </c>
    </row>
    <row r="7" spans="1:3" ht="14.25">
      <c r="A7" s="93" t="s">
        <v>267</v>
      </c>
      <c r="B7">
        <v>6</v>
      </c>
      <c r="C7">
        <v>0</v>
      </c>
    </row>
    <row r="8" spans="1:3" ht="14.25">
      <c r="A8" s="93" t="s">
        <v>315</v>
      </c>
      <c r="B8">
        <v>0</v>
      </c>
      <c r="C8">
        <v>0</v>
      </c>
    </row>
    <row r="9" spans="1:3" ht="14.25">
      <c r="A9" s="93" t="s">
        <v>316</v>
      </c>
      <c r="B9">
        <v>0</v>
      </c>
      <c r="C9">
        <v>0</v>
      </c>
    </row>
    <row r="10" spans="1:3" ht="14.25">
      <c r="A10" s="93" t="s">
        <v>274</v>
      </c>
      <c r="B10">
        <v>0</v>
      </c>
      <c r="C10">
        <v>0</v>
      </c>
    </row>
    <row r="11" spans="1:3" ht="14.25">
      <c r="A11" s="93" t="s">
        <v>275</v>
      </c>
      <c r="B11">
        <v>0</v>
      </c>
      <c r="C11">
        <v>0</v>
      </c>
    </row>
    <row r="13" spans="1:3" ht="14.25">
      <c r="A13" s="93" t="s">
        <v>277</v>
      </c>
      <c r="B13">
        <v>12</v>
      </c>
      <c r="C13">
        <v>0</v>
      </c>
    </row>
    <row r="14" spans="1:3" ht="14.25">
      <c r="A14" s="93" t="s">
        <v>281</v>
      </c>
      <c r="B14">
        <v>8</v>
      </c>
      <c r="C14">
        <v>0</v>
      </c>
    </row>
    <row r="15" spans="1:3" ht="14.25">
      <c r="A15" s="93" t="s">
        <v>282</v>
      </c>
      <c r="B15">
        <v>4</v>
      </c>
      <c r="C15">
        <v>0</v>
      </c>
    </row>
    <row r="16" spans="1:3" ht="14.25">
      <c r="A16" s="93" t="s">
        <v>287</v>
      </c>
      <c r="B16">
        <v>21</v>
      </c>
      <c r="C16">
        <v>16</v>
      </c>
    </row>
    <row r="17" spans="1:3" ht="14.25">
      <c r="A17" s="93" t="s">
        <v>290</v>
      </c>
      <c r="B17">
        <v>0</v>
      </c>
      <c r="C17">
        <v>0</v>
      </c>
    </row>
    <row r="18" spans="1:3" ht="14.25">
      <c r="A18" s="93" t="s">
        <v>317</v>
      </c>
      <c r="B18">
        <v>0</v>
      </c>
      <c r="C18">
        <v>0</v>
      </c>
    </row>
    <row r="19" spans="1:3" ht="14.25">
      <c r="A19" s="93" t="s">
        <v>292</v>
      </c>
      <c r="B19">
        <v>0</v>
      </c>
      <c r="C19">
        <v>3</v>
      </c>
    </row>
    <row r="20" spans="1:3" ht="14.25">
      <c r="A20" s="93" t="s">
        <v>293</v>
      </c>
      <c r="B20">
        <v>0</v>
      </c>
      <c r="C20">
        <v>2</v>
      </c>
    </row>
    <row r="21" spans="1:3" ht="14.25">
      <c r="A21" s="93" t="s">
        <v>318</v>
      </c>
      <c r="B21">
        <v>2</v>
      </c>
      <c r="C21">
        <v>42</v>
      </c>
    </row>
    <row r="22" spans="1:3" ht="14.25">
      <c r="A22" s="93" t="s">
        <v>319</v>
      </c>
      <c r="B22">
        <v>0</v>
      </c>
      <c r="C22">
        <v>0</v>
      </c>
    </row>
    <row r="23" spans="1:3" ht="14.25">
      <c r="A23" s="93" t="s">
        <v>301</v>
      </c>
      <c r="B23">
        <v>0</v>
      </c>
      <c r="C23">
        <v>0</v>
      </c>
    </row>
    <row r="24" spans="2:3" ht="14.25">
      <c r="B24">
        <f>SUM(B2:B21)</f>
        <v>81</v>
      </c>
      <c r="C24">
        <f>SUM(C2:C21)</f>
        <v>84</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1020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Rovani</dc:creator>
  <cp:keywords/>
  <dc:description/>
  <cp:lastModifiedBy>Cinzia Brannetti</cp:lastModifiedBy>
  <dcterms:created xsi:type="dcterms:W3CDTF">2018-04-18T08:03:47Z</dcterms:created>
  <dcterms:modified xsi:type="dcterms:W3CDTF">2018-11-29T15:21:19Z</dcterms:modified>
  <cp:category/>
  <cp:version/>
  <cp:contentType/>
  <cp:contentStatus/>
  <cp:revision>66</cp:revision>
</cp:coreProperties>
</file>